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255" windowHeight="5385"/>
  </bookViews>
  <sheets>
    <sheet name="Certificados ISO" sheetId="3" r:id="rId1"/>
    <sheet name="Bienes Intangibles" sheetId="1" r:id="rId2"/>
    <sheet name="Productividad Material" sheetId="4" r:id="rId3"/>
    <sheet name="Car y Bike Sharing" sheetId="2" r:id="rId4"/>
  </sheets>
  <calcPr calcId="145621"/>
</workbook>
</file>

<file path=xl/calcChain.xml><?xml version="1.0" encoding="utf-8"?>
<calcChain xmlns="http://schemas.openxmlformats.org/spreadsheetml/2006/main">
  <c r="B54" i="3" l="1"/>
  <c r="C39" i="3" l="1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B47" i="3"/>
  <c r="B40" i="3"/>
  <c r="B41" i="3"/>
  <c r="B42" i="3"/>
  <c r="B43" i="3"/>
  <c r="B44" i="3"/>
  <c r="B45" i="3"/>
  <c r="B46" i="3"/>
  <c r="B39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C55" i="3"/>
  <c r="D55" i="3"/>
  <c r="E55" i="3"/>
  <c r="F55" i="3"/>
  <c r="G55" i="3"/>
  <c r="H55" i="3"/>
  <c r="I55" i="3"/>
  <c r="N55" i="3"/>
  <c r="O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B55" i="3"/>
  <c r="B56" i="3"/>
  <c r="B58" i="3"/>
  <c r="B59" i="3"/>
  <c r="B60" i="3"/>
  <c r="B61" i="3"/>
  <c r="B62" i="3"/>
  <c r="B12" i="3"/>
  <c r="S4" i="3"/>
  <c r="D12" i="3"/>
  <c r="C62" i="3" s="1"/>
  <c r="E12" i="3"/>
  <c r="D62" i="3" s="1"/>
  <c r="F12" i="3"/>
  <c r="E62" i="3" s="1"/>
  <c r="G12" i="3"/>
  <c r="F62" i="3" s="1"/>
  <c r="H12" i="3"/>
  <c r="G62" i="3" s="1"/>
  <c r="I12" i="3"/>
  <c r="H62" i="3" s="1"/>
  <c r="J12" i="3"/>
  <c r="I62" i="3" s="1"/>
  <c r="N12" i="3"/>
  <c r="O12" i="3"/>
  <c r="N62" i="3" s="1"/>
  <c r="P12" i="3"/>
  <c r="O62" i="3" s="1"/>
  <c r="C12" i="3"/>
  <c r="Q12" i="3" l="1"/>
  <c r="S6" i="3"/>
  <c r="S8" i="3"/>
  <c r="S9" i="3"/>
  <c r="S10" i="3"/>
  <c r="S11" i="3"/>
  <c r="E9" i="4"/>
  <c r="E8" i="4"/>
  <c r="E7" i="4"/>
  <c r="E6" i="4"/>
  <c r="E5" i="4"/>
  <c r="E4" i="4"/>
  <c r="C47" i="3"/>
  <c r="F47" i="3"/>
  <c r="N47" i="3"/>
  <c r="P47" i="3"/>
  <c r="C7" i="3"/>
  <c r="D7" i="3"/>
  <c r="C57" i="3" s="1"/>
  <c r="E7" i="3"/>
  <c r="D57" i="3" s="1"/>
  <c r="F7" i="3"/>
  <c r="G7" i="3"/>
  <c r="F57" i="3" s="1"/>
  <c r="H7" i="3"/>
  <c r="G57" i="3" s="1"/>
  <c r="I7" i="3"/>
  <c r="H57" i="3" s="1"/>
  <c r="J7" i="3"/>
  <c r="N7" i="3"/>
  <c r="O7" i="3"/>
  <c r="N57" i="3" s="1"/>
  <c r="P7" i="3"/>
  <c r="O57" i="3" s="1"/>
  <c r="B7" i="3"/>
  <c r="Q11" i="3"/>
  <c r="Q10" i="3"/>
  <c r="Q9" i="3"/>
  <c r="Q8" i="3"/>
  <c r="Q6" i="3"/>
  <c r="Q5" i="3"/>
  <c r="M5" i="3"/>
  <c r="L5" i="3"/>
  <c r="K5" i="3"/>
  <c r="J55" i="3" s="1"/>
  <c r="Q4" i="3"/>
  <c r="C40" i="2"/>
  <c r="C41" i="2"/>
  <c r="C20" i="2"/>
  <c r="C21" i="2"/>
  <c r="C22" i="2"/>
  <c r="C23" i="2"/>
  <c r="C24" i="2"/>
  <c r="C25" i="2"/>
  <c r="C26" i="2"/>
  <c r="C27" i="2"/>
  <c r="C28" i="2"/>
  <c r="C29" i="2"/>
  <c r="C30" i="2"/>
  <c r="E12" i="2"/>
  <c r="D12" i="2"/>
  <c r="E11" i="2"/>
  <c r="D11" i="2"/>
  <c r="E10" i="2"/>
  <c r="D10" i="2"/>
  <c r="E9" i="2"/>
  <c r="D9" i="2"/>
  <c r="E8" i="2"/>
  <c r="D8" i="2"/>
  <c r="E7" i="2"/>
  <c r="D7" i="2"/>
  <c r="B57" i="3" l="1"/>
  <c r="L55" i="3"/>
  <c r="M55" i="3"/>
  <c r="K55" i="3"/>
  <c r="I57" i="3"/>
  <c r="E57" i="3"/>
  <c r="S5" i="3"/>
  <c r="L12" i="3"/>
  <c r="K62" i="3" s="1"/>
  <c r="L7" i="3"/>
  <c r="M12" i="3"/>
  <c r="K7" i="3"/>
  <c r="J57" i="3" s="1"/>
  <c r="K12" i="3"/>
  <c r="J62" i="3" s="1"/>
  <c r="Q7" i="3"/>
  <c r="H47" i="3"/>
  <c r="O47" i="3"/>
  <c r="D47" i="3"/>
  <c r="I47" i="3"/>
  <c r="G47" i="3"/>
  <c r="J47" i="3"/>
  <c r="E47" i="3"/>
  <c r="M7" i="3"/>
  <c r="L57" i="3" s="1"/>
  <c r="L62" i="3" l="1"/>
  <c r="M62" i="3"/>
  <c r="K57" i="3"/>
  <c r="M57" i="3"/>
  <c r="S12" i="3"/>
  <c r="S7" i="3"/>
  <c r="L47" i="3"/>
  <c r="K47" i="3"/>
  <c r="M47" i="3"/>
  <c r="Q47" i="3" l="1"/>
  <c r="Q43" i="3"/>
  <c r="Q39" i="3"/>
  <c r="Q46" i="3"/>
  <c r="Q42" i="3"/>
  <c r="Q40" i="3"/>
  <c r="Q45" i="3"/>
  <c r="Q41" i="3"/>
  <c r="Q44" i="3"/>
</calcChain>
</file>

<file path=xl/sharedStrings.xml><?xml version="1.0" encoding="utf-8"?>
<sst xmlns="http://schemas.openxmlformats.org/spreadsheetml/2006/main" count="96" uniqueCount="63">
  <si>
    <t>EA 19 + UK
1995-2013</t>
  </si>
  <si>
    <t>LAC
2000-2013</t>
  </si>
  <si>
    <t>Japan
1996-2013</t>
  </si>
  <si>
    <t>China
1997-2013</t>
  </si>
  <si>
    <t>India
2000-2013</t>
  </si>
  <si>
    <t>Brazil
1999-2013</t>
  </si>
  <si>
    <t>France
1995-2013</t>
  </si>
  <si>
    <t>Germany
1995-2013</t>
  </si>
  <si>
    <t>UK
1996-2013</t>
  </si>
  <si>
    <t>Argentina 1995-2013</t>
  </si>
  <si>
    <t>Chile
2000-2012</t>
  </si>
  <si>
    <t>USA + EA19 + UK + LAC + Japan + China + India + Russia 2000-2013</t>
  </si>
  <si>
    <t>Evolución de la exportación de intangibles por región/país</t>
  </si>
  <si>
    <t>Incremento en la exportación de intangibles</t>
  </si>
  <si>
    <t>Participación de las expo de intangibles en las expo de tangibles</t>
  </si>
  <si>
    <t>Año base</t>
  </si>
  <si>
    <t>Año final</t>
  </si>
  <si>
    <t>EEUU
1999-2013</t>
  </si>
  <si>
    <t>-</t>
  </si>
  <si>
    <t>Fuente: Bureau of Economic Analysis, UNCTAD</t>
  </si>
  <si>
    <t>Comercio de Intangibles vs. Tangibles</t>
  </si>
  <si>
    <t>Evolución del número de servicios de Bike Sharing en el mundo</t>
  </si>
  <si>
    <t>Evolución del Mercado Mundial de Car Sharing, número de miembros y vehículos</t>
  </si>
  <si>
    <t>Año</t>
  </si>
  <si>
    <t>Miembros (millones)</t>
  </si>
  <si>
    <t>Vehículos (miles)</t>
  </si>
  <si>
    <t>Miembros</t>
  </si>
  <si>
    <t>Vehículos</t>
  </si>
  <si>
    <t>Nivel</t>
  </si>
  <si>
    <t>Tasa de crec. anual</t>
  </si>
  <si>
    <t>Crecimiento 2002-2012</t>
  </si>
  <si>
    <t>Crecimiento 2006-2014</t>
  </si>
  <si>
    <t>Growth 2000-2013</t>
  </si>
  <si>
    <t>Growth 2009-2013</t>
  </si>
  <si>
    <t>Evolución del número de bicicletas disponibles para Bike Sharing en el mundo</t>
  </si>
  <si>
    <t>Evolución del número de certificados ISO 14001 (sistemas de gestión ambiental)</t>
  </si>
  <si>
    <t>África</t>
  </si>
  <si>
    <t>América Central y del Sur</t>
  </si>
  <si>
    <t>América del Norte</t>
  </si>
  <si>
    <t>Europa</t>
  </si>
  <si>
    <t>Este de Asia y Pacífico</t>
  </si>
  <si>
    <t>Medio Oriente</t>
  </si>
  <si>
    <t>TOTAL</t>
  </si>
  <si>
    <t>Región</t>
  </si>
  <si>
    <t>Asia Central y del Sur</t>
  </si>
  <si>
    <t>Crec. 1999-2013</t>
  </si>
  <si>
    <t>Participación en el total en el número de certificados ISO 14001 (sistemas de gestión ambiental)</t>
  </si>
  <si>
    <t>Oceanía</t>
  </si>
  <si>
    <t>América Latina</t>
  </si>
  <si>
    <t>Asia</t>
  </si>
  <si>
    <t>Productividad Material por región, en dólares generados por tonelada de recurso natural doméstico extraído</t>
  </si>
  <si>
    <t>Crec. 1980-2011</t>
  </si>
  <si>
    <t>La productividad material por región se calcula como la relación entre el PBI constante y la extracción de material doméstico. El indicador expresa la cantidad de valor económico generado (medido en dólares) por cada unidad extraída de recursos naturales (en toneladas).</t>
  </si>
  <si>
    <t>Dos grandes impulsores de esta tendencia en las regiones industrializadas son el uso de las nuevas tecnologías con material mejorado y la eficiencia energética y el cambio estructural de las economías hacia sectores de servicios caracterizados por utilizar una menor cantidad de insumos materiales por producto económico.</t>
  </si>
  <si>
    <t>Hemisferio Interamericano</t>
  </si>
  <si>
    <t>1999-2013</t>
  </si>
  <si>
    <t>Tasa de crecimiento en el número de certificados ISO 14001 (sistemas de gestión ambiental)</t>
  </si>
  <si>
    <t>Mundo</t>
  </si>
  <si>
    <t xml:space="preserve">Fuente: Sustainable Europe Research Institute, SERI </t>
  </si>
  <si>
    <t xml:space="preserve">Fuente: International Organization for Standardization, ISO </t>
  </si>
  <si>
    <t>Fuente: MetroBike</t>
  </si>
  <si>
    <t>Fuente: Peter Midley</t>
  </si>
  <si>
    <t xml:space="preserve">Fuente: Frost and Sullivan (2014) Strategic Insight of the Global Carsharing Market. Report #ND90-18, June 2014.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</si>
</sst>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#,##0_ ;\-#,##0\ "/>
    <numFmt numFmtId="166" formatCode="_ * #,##0_ ;_ * \-#,##0_ ;_ * &quot;-&quot;??_ ;_ @_ 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9" fontId="0" fillId="0" borderId="2" xfId="2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9" fontId="0" fillId="0" borderId="2" xfId="2" applyFont="1" applyBorder="1" applyAlignment="1">
      <alignment horizontal="center" vertical="center" wrapText="1"/>
    </xf>
    <xf numFmtId="10" fontId="0" fillId="0" borderId="2" xfId="2" applyNumberFormat="1" applyFont="1" applyBorder="1" applyAlignment="1">
      <alignment horizontal="center" vertical="center"/>
    </xf>
    <xf numFmtId="10" fontId="0" fillId="0" borderId="2" xfId="2" applyNumberFormat="1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9" fontId="0" fillId="0" borderId="2" xfId="2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0" fontId="0" fillId="0" borderId="0" xfId="2" applyNumberFormat="1" applyFont="1" applyBorder="1" applyAlignment="1">
      <alignment horizontal="center"/>
    </xf>
    <xf numFmtId="10" fontId="0" fillId="0" borderId="0" xfId="2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9" fontId="0" fillId="0" borderId="0" xfId="2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165" fontId="0" fillId="0" borderId="2" xfId="1" applyNumberFormat="1" applyFont="1" applyBorder="1" applyAlignment="1">
      <alignment horizontal="center" vertical="center"/>
    </xf>
    <xf numFmtId="0" fontId="0" fillId="0" borderId="0" xfId="0" applyBorder="1"/>
    <xf numFmtId="1" fontId="3" fillId="0" borderId="0" xfId="3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/>
    <xf numFmtId="0" fontId="4" fillId="3" borderId="2" xfId="0" applyFont="1" applyFill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/>
    </xf>
    <xf numFmtId="0" fontId="0" fillId="3" borderId="4" xfId="0" applyFill="1" applyBorder="1" applyAlignment="1"/>
    <xf numFmtId="0" fontId="4" fillId="3" borderId="4" xfId="0" applyFont="1" applyFill="1" applyBorder="1" applyAlignment="1">
      <alignment vertical="center"/>
    </xf>
    <xf numFmtId="9" fontId="0" fillId="0" borderId="2" xfId="2" applyFont="1" applyBorder="1"/>
    <xf numFmtId="0" fontId="4" fillId="3" borderId="1" xfId="0" applyFont="1" applyFill="1" applyBorder="1" applyAlignment="1">
      <alignment horizontal="center" vertical="center"/>
    </xf>
    <xf numFmtId="9" fontId="0" fillId="0" borderId="1" xfId="2" applyFont="1" applyBorder="1"/>
    <xf numFmtId="0" fontId="7" fillId="3" borderId="13" xfId="0" applyFont="1" applyFill="1" applyBorder="1" applyAlignment="1">
      <alignment horizontal="center" vertical="center"/>
    </xf>
    <xf numFmtId="9" fontId="6" fillId="0" borderId="14" xfId="2" applyFont="1" applyBorder="1"/>
    <xf numFmtId="9" fontId="6" fillId="0" borderId="15" xfId="2" applyFont="1" applyBorder="1"/>
    <xf numFmtId="167" fontId="0" fillId="0" borderId="2" xfId="2" applyNumberFormat="1" applyFont="1" applyBorder="1" applyAlignment="1">
      <alignment horizontal="center" vertical="center"/>
    </xf>
    <xf numFmtId="9" fontId="0" fillId="0" borderId="2" xfId="2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9" fontId="0" fillId="0" borderId="4" xfId="2" applyFont="1" applyFill="1" applyBorder="1" applyAlignment="1">
      <alignment horizontal="center" vertical="center"/>
    </xf>
    <xf numFmtId="9" fontId="0" fillId="0" borderId="11" xfId="2" applyFont="1" applyFill="1" applyBorder="1" applyAlignment="1">
      <alignment horizontal="center" vertical="center"/>
    </xf>
    <xf numFmtId="9" fontId="0" fillId="0" borderId="12" xfId="2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8" fillId="0" borderId="0" xfId="4" applyAlignment="1">
      <alignment horizontal="left" vertical="top"/>
    </xf>
    <xf numFmtId="0" fontId="8" fillId="0" borderId="0" xfId="4"/>
    <xf numFmtId="0" fontId="8" fillId="0" borderId="0" xfId="4" applyBorder="1" applyAlignment="1">
      <alignment horizontal="left" vertical="top"/>
    </xf>
  </cellXfs>
  <cellStyles count="5">
    <cellStyle name="Comma" xfId="1" builtinId="3"/>
    <cellStyle name="Hyperlink" xfId="4" builtinId="8"/>
    <cellStyle name="Normal" xfId="0" builtinId="0"/>
    <cellStyle name="Percent" xfId="2" builtinId="5"/>
    <cellStyle name="Standard_ISO Länderübersich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Crecimiento de las certificaciones</a:t>
            </a:r>
            <a:r>
              <a:rPr lang="es-AR" baseline="0"/>
              <a:t> ISO 14001</a:t>
            </a:r>
            <a:endParaRPr lang="es-A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'Certificados ISO'!$A$54</c:f>
              <c:strCache>
                <c:ptCount val="1"/>
                <c:pt idx="0">
                  <c:v>África</c:v>
                </c:pt>
              </c:strCache>
            </c:strRef>
          </c:tx>
          <c:cat>
            <c:numRef>
              <c:f>'Certificados ISO'!$B$53:$N$53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'Certificados ISO'!$B$54:$N$54</c:f>
              <c:numCache>
                <c:formatCode>0%</c:formatCode>
                <c:ptCount val="13"/>
                <c:pt idx="0">
                  <c:v>0.76744186046511631</c:v>
                </c:pt>
                <c:pt idx="1">
                  <c:v>0.36403508771929816</c:v>
                </c:pt>
                <c:pt idx="2">
                  <c:v>0.34405144694533751</c:v>
                </c:pt>
                <c:pt idx="3">
                  <c:v>0.49760765550239228</c:v>
                </c:pt>
                <c:pt idx="4">
                  <c:v>0.305111821086262</c:v>
                </c:pt>
                <c:pt idx="5">
                  <c:v>0.38310893512851907</c:v>
                </c:pt>
                <c:pt idx="6">
                  <c:v>-4.5132743362831906E-2</c:v>
                </c:pt>
                <c:pt idx="7">
                  <c:v>1.5755329008340979E-2</c:v>
                </c:pt>
                <c:pt idx="8">
                  <c:v>0.38503649635036497</c:v>
                </c:pt>
                <c:pt idx="9">
                  <c:v>8.5638998682477929E-3</c:v>
                </c:pt>
                <c:pt idx="10">
                  <c:v>9.4056172436316032E-2</c:v>
                </c:pt>
                <c:pt idx="11">
                  <c:v>3.8805970149253799E-2</c:v>
                </c:pt>
                <c:pt idx="12">
                  <c:v>0.19770114942528738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'Certificados ISO'!$A$55</c:f>
              <c:strCache>
                <c:ptCount val="1"/>
                <c:pt idx="0">
                  <c:v>América Central y del Sur</c:v>
                </c:pt>
              </c:strCache>
            </c:strRef>
          </c:tx>
          <c:cat>
            <c:numRef>
              <c:f>'Certificados ISO'!$B$53:$N$53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'Certificados ISO'!$B$55:$N$55</c:f>
              <c:numCache>
                <c:formatCode>0%</c:formatCode>
                <c:ptCount val="13"/>
                <c:pt idx="0">
                  <c:v>0.79935275080906143</c:v>
                </c:pt>
                <c:pt idx="1">
                  <c:v>0.22482014388489202</c:v>
                </c:pt>
                <c:pt idx="2">
                  <c:v>1.0822320117474304</c:v>
                </c:pt>
                <c:pt idx="3">
                  <c:v>0.19252468265162204</c:v>
                </c:pt>
                <c:pt idx="4">
                  <c:v>0.74748669426374925</c:v>
                </c:pt>
                <c:pt idx="5">
                  <c:v>0.15431472081218267</c:v>
                </c:pt>
                <c:pt idx="6">
                  <c:v>0.27675168572266196</c:v>
                </c:pt>
                <c:pt idx="7">
                  <c:v>-2.1814006888633775E-2</c:v>
                </c:pt>
                <c:pt idx="8">
                  <c:v>3.5915492957746542E-2</c:v>
                </c:pt>
                <c:pt idx="9">
                  <c:v>-0.15069113981418536</c:v>
                </c:pt>
                <c:pt idx="10">
                  <c:v>0.86739594450373536</c:v>
                </c:pt>
                <c:pt idx="11">
                  <c:v>1.0715816545220802E-2</c:v>
                </c:pt>
                <c:pt idx="12">
                  <c:v>0.15945716709075497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'Certificados ISO'!$A$56</c:f>
              <c:strCache>
                <c:ptCount val="1"/>
                <c:pt idx="0">
                  <c:v>América del Norte</c:v>
                </c:pt>
              </c:strCache>
            </c:strRef>
          </c:tx>
          <c:cat>
            <c:numRef>
              <c:f>'Certificados ISO'!$B$53:$N$53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'Certificados ISO'!$B$56:$N$56</c:f>
              <c:numCache>
                <c:formatCode>0%</c:formatCode>
                <c:ptCount val="13"/>
                <c:pt idx="0">
                  <c:v>0.71897435897435891</c:v>
                </c:pt>
                <c:pt idx="1">
                  <c:v>0.61097852028639621</c:v>
                </c:pt>
                <c:pt idx="2">
                  <c:v>0.50111111111111106</c:v>
                </c:pt>
                <c:pt idx="3">
                  <c:v>0.29114236368122381</c:v>
                </c:pt>
                <c:pt idx="4">
                  <c:v>0.28855341104528942</c:v>
                </c:pt>
                <c:pt idx="5">
                  <c:v>5.5761530476049259E-2</c:v>
                </c:pt>
                <c:pt idx="6">
                  <c:v>7.781991852788317E-2</c:v>
                </c:pt>
                <c:pt idx="7">
                  <c:v>-5.2912811156001549E-2</c:v>
                </c:pt>
                <c:pt idx="8">
                  <c:v>-1.0045410760974316E-2</c:v>
                </c:pt>
                <c:pt idx="9">
                  <c:v>1.6958576591604047E-2</c:v>
                </c:pt>
                <c:pt idx="10">
                  <c:v>-0.13860032804811373</c:v>
                </c:pt>
                <c:pt idx="11">
                  <c:v>0.18216439225642644</c:v>
                </c:pt>
                <c:pt idx="12">
                  <c:v>0.15073825503355698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'Certificados ISO'!$A$57</c:f>
              <c:strCache>
                <c:ptCount val="1"/>
                <c:pt idx="0">
                  <c:v>Hemisferio Interamericano</c:v>
                </c:pt>
              </c:strCache>
            </c:strRef>
          </c:tx>
          <c:cat>
            <c:numRef>
              <c:f>'Certificados ISO'!$B$53:$N$53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'Certificados ISO'!$B$57:$N$57</c:f>
              <c:numCache>
                <c:formatCode>0%</c:formatCode>
                <c:ptCount val="13"/>
                <c:pt idx="0">
                  <c:v>0.73831775700934577</c:v>
                </c:pt>
                <c:pt idx="1">
                  <c:v>0.51478494623655924</c:v>
                </c:pt>
                <c:pt idx="2">
                  <c:v>0.61816030760130136</c:v>
                </c:pt>
                <c:pt idx="3">
                  <c:v>0.26558216048254435</c:v>
                </c:pt>
                <c:pt idx="4">
                  <c:v>0.40063547082611217</c:v>
                </c:pt>
                <c:pt idx="5">
                  <c:v>8.5790884718498717E-2</c:v>
                </c:pt>
                <c:pt idx="6">
                  <c:v>0.14226020892687563</c:v>
                </c:pt>
                <c:pt idx="7">
                  <c:v>-4.1652810109743976E-2</c:v>
                </c:pt>
                <c:pt idx="8">
                  <c:v>6.9402272924439234E-3</c:v>
                </c:pt>
                <c:pt idx="9">
                  <c:v>-4.6782114241406103E-2</c:v>
                </c:pt>
                <c:pt idx="10">
                  <c:v>0.20218727404193793</c:v>
                </c:pt>
                <c:pt idx="11">
                  <c:v>9.194797383655362E-2</c:v>
                </c:pt>
                <c:pt idx="12">
                  <c:v>0.15498485265767004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'Certificados ISO'!$A$58</c:f>
              <c:strCache>
                <c:ptCount val="1"/>
                <c:pt idx="0">
                  <c:v>Europa</c:v>
                </c:pt>
              </c:strCache>
            </c:strRef>
          </c:tx>
          <c:cat>
            <c:numRef>
              <c:f>'Certificados ISO'!$B$53:$N$53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'Certificados ISO'!$B$58:$N$58</c:f>
              <c:numCache>
                <c:formatCode>0%</c:formatCode>
                <c:ptCount val="13"/>
                <c:pt idx="0">
                  <c:v>0.51261546946091263</c:v>
                </c:pt>
                <c:pt idx="1">
                  <c:v>0.63531127518002006</c:v>
                </c:pt>
                <c:pt idx="2">
                  <c:v>0.29897998996711439</c:v>
                </c:pt>
                <c:pt idx="3">
                  <c:v>0.32666809697489807</c:v>
                </c:pt>
                <c:pt idx="4">
                  <c:v>0.2874377385341873</c:v>
                </c:pt>
                <c:pt idx="5">
                  <c:v>0.20178369551563868</c:v>
                </c:pt>
                <c:pt idx="6">
                  <c:v>0.16894872170077546</c:v>
                </c:pt>
                <c:pt idx="7">
                  <c:v>0.16413025984012597</c:v>
                </c:pt>
                <c:pt idx="8">
                  <c:v>0.20002457870562385</c:v>
                </c:pt>
                <c:pt idx="9">
                  <c:v>0.14233595330141591</c:v>
                </c:pt>
                <c:pt idx="10">
                  <c:v>0.15564171812140715</c:v>
                </c:pt>
                <c:pt idx="11">
                  <c:v>-1.8899210674320766E-2</c:v>
                </c:pt>
                <c:pt idx="12">
                  <c:v>0.10608142166697965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'Certificados ISO'!$A$59</c:f>
              <c:strCache>
                <c:ptCount val="1"/>
                <c:pt idx="0">
                  <c:v>Este de Asia y Pacífico</c:v>
                </c:pt>
              </c:strCache>
            </c:strRef>
          </c:tx>
          <c:cat>
            <c:numRef>
              <c:f>'Certificados ISO'!$B$53:$N$53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'Certificados ISO'!$B$59:$N$59</c:f>
              <c:numCache>
                <c:formatCode>0%</c:formatCode>
                <c:ptCount val="13"/>
                <c:pt idx="0">
                  <c:v>0.75644531249999991</c:v>
                </c:pt>
                <c:pt idx="1">
                  <c:v>0.58100745023907474</c:v>
                </c:pt>
                <c:pt idx="2">
                  <c:v>0.35792657195104804</c:v>
                </c:pt>
                <c:pt idx="3">
                  <c:v>0.30268814419640555</c:v>
                </c:pt>
                <c:pt idx="4">
                  <c:v>0.51286231163770823</c:v>
                </c:pt>
                <c:pt idx="5">
                  <c:v>0.28252299605781861</c:v>
                </c:pt>
                <c:pt idx="6">
                  <c:v>0.13581967213114754</c:v>
                </c:pt>
                <c:pt idx="7">
                  <c:v>0.30529696182434862</c:v>
                </c:pt>
                <c:pt idx="8">
                  <c:v>0.25993089149965454</c:v>
                </c:pt>
                <c:pt idx="9">
                  <c:v>0.24895783053227438</c:v>
                </c:pt>
                <c:pt idx="10">
                  <c:v>0.11155906895037337</c:v>
                </c:pt>
                <c:pt idx="11">
                  <c:v>8.5214656541631406E-2</c:v>
                </c:pt>
                <c:pt idx="12">
                  <c:v>6.3596315578694496E-2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'Certificados ISO'!$A$60</c:f>
              <c:strCache>
                <c:ptCount val="1"/>
                <c:pt idx="0">
                  <c:v>Asia Central y del Sur</c:v>
                </c:pt>
              </c:strCache>
            </c:strRef>
          </c:tx>
          <c:cat>
            <c:numRef>
              <c:f>'Certificados ISO'!$B$53:$N$53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'Certificados ISO'!$B$60:$N$60</c:f>
              <c:numCache>
                <c:formatCode>0%</c:formatCode>
                <c:ptCount val="13"/>
                <c:pt idx="0">
                  <c:v>1.3421052631578947</c:v>
                </c:pt>
                <c:pt idx="1">
                  <c:v>0.56928838951310867</c:v>
                </c:pt>
                <c:pt idx="2">
                  <c:v>0.5178997613365155</c:v>
                </c:pt>
                <c:pt idx="3">
                  <c:v>0.45754716981132071</c:v>
                </c:pt>
                <c:pt idx="4">
                  <c:v>0.4261057173678533</c:v>
                </c:pt>
                <c:pt idx="5">
                  <c:v>0.38350983358547652</c:v>
                </c:pt>
                <c:pt idx="6">
                  <c:v>0.20338983050847448</c:v>
                </c:pt>
                <c:pt idx="7">
                  <c:v>0.32939572921399374</c:v>
                </c:pt>
                <c:pt idx="8">
                  <c:v>0.28844839371155162</c:v>
                </c:pt>
                <c:pt idx="9">
                  <c:v>0.19814323607427053</c:v>
                </c:pt>
                <c:pt idx="10">
                  <c:v>-3.0329864954615871E-2</c:v>
                </c:pt>
                <c:pt idx="11">
                  <c:v>7.8767123287671215E-2</c:v>
                </c:pt>
                <c:pt idx="12">
                  <c:v>5.1640211640211708E-2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'Certificados ISO'!$A$61</c:f>
              <c:strCache>
                <c:ptCount val="1"/>
                <c:pt idx="0">
                  <c:v>Medio Oriente</c:v>
                </c:pt>
              </c:strCache>
            </c:strRef>
          </c:tx>
          <c:cat>
            <c:numRef>
              <c:f>'Certificados ISO'!$B$53:$N$53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'Certificados ISO'!$B$61:$N$61</c:f>
              <c:numCache>
                <c:formatCode>0%</c:formatCode>
                <c:ptCount val="13"/>
                <c:pt idx="0">
                  <c:v>0.65957446808510634</c:v>
                </c:pt>
                <c:pt idx="1">
                  <c:v>0.24358974358974361</c:v>
                </c:pt>
                <c:pt idx="2">
                  <c:v>0.56185567010309279</c:v>
                </c:pt>
                <c:pt idx="3">
                  <c:v>0.48514851485148514</c:v>
                </c:pt>
                <c:pt idx="4">
                  <c:v>0.91555555555555546</c:v>
                </c:pt>
                <c:pt idx="5">
                  <c:v>0.20301624129930396</c:v>
                </c:pt>
                <c:pt idx="6">
                  <c:v>0.50048216007714563</c:v>
                </c:pt>
                <c:pt idx="7">
                  <c:v>1.2853470437018011E-2</c:v>
                </c:pt>
                <c:pt idx="8">
                  <c:v>0.52601522842639592</c:v>
                </c:pt>
                <c:pt idx="9">
                  <c:v>0.15384615384615374</c:v>
                </c:pt>
                <c:pt idx="10">
                  <c:v>-9.3693693693693736E-2</c:v>
                </c:pt>
                <c:pt idx="11">
                  <c:v>-3.5785288270377746E-2</c:v>
                </c:pt>
                <c:pt idx="12">
                  <c:v>0.17402061855670103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'Certificados ISO'!$A$62</c:f>
              <c:strCache>
                <c:ptCount val="1"/>
                <c:pt idx="0">
                  <c:v>Mundo</c:v>
                </c:pt>
              </c:strCache>
            </c:strRef>
          </c:tx>
          <c:cat>
            <c:numRef>
              <c:f>'Certificados ISO'!$B$53:$N$53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'Certificados ISO'!$B$62:$N$62</c:f>
              <c:numCache>
                <c:formatCode>0%</c:formatCode>
                <c:ptCount val="13"/>
                <c:pt idx="0">
                  <c:v>0.63262826925825344</c:v>
                </c:pt>
                <c:pt idx="1">
                  <c:v>0.59600822865146408</c:v>
                </c:pt>
                <c:pt idx="2">
                  <c:v>0.35585783238262403</c:v>
                </c:pt>
                <c:pt idx="3">
                  <c:v>0.3146440129449839</c:v>
                </c:pt>
                <c:pt idx="4">
                  <c:v>0.39322419841221001</c:v>
                </c:pt>
                <c:pt idx="5">
                  <c:v>0.22758795856615932</c:v>
                </c:pt>
                <c:pt idx="6">
                  <c:v>0.15336038070221214</c:v>
                </c:pt>
                <c:pt idx="7">
                  <c:v>0.20560638322764824</c:v>
                </c:pt>
                <c:pt idx="8">
                  <c:v>0.21997515720829131</c:v>
                </c:pt>
                <c:pt idx="9">
                  <c:v>0.18242175485485812</c:v>
                </c:pt>
                <c:pt idx="10">
                  <c:v>0.12814947034183355</c:v>
                </c:pt>
                <c:pt idx="11">
                  <c:v>4.1256539507370293E-2</c:v>
                </c:pt>
                <c:pt idx="12">
                  <c:v>8.6772599894626712E-2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87680"/>
        <c:axId val="242908544"/>
      </c:lineChart>
      <c:catAx>
        <c:axId val="24288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2908544"/>
        <c:crosses val="autoZero"/>
        <c:auto val="1"/>
        <c:lblAlgn val="ctr"/>
        <c:lblOffset val="100"/>
        <c:noMultiLvlLbl val="0"/>
      </c:catAx>
      <c:valAx>
        <c:axId val="2429085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42887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Certidicados</a:t>
            </a:r>
            <a:r>
              <a:rPr lang="es-AR" baseline="0"/>
              <a:t> ISO 14001 por regiones</a:t>
            </a:r>
          </a:p>
          <a:p>
            <a:pPr>
              <a:defRPr/>
            </a:pPr>
            <a:r>
              <a:rPr lang="es-AR" baseline="0"/>
              <a:t>(1999-2013)</a:t>
            </a:r>
            <a:endParaRPr lang="es-AR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'Certificados ISO'!$A$4</c:f>
              <c:strCache>
                <c:ptCount val="1"/>
                <c:pt idx="0">
                  <c:v>África</c:v>
                </c:pt>
              </c:strCache>
            </c:strRef>
          </c:tx>
          <c:invertIfNegative val="0"/>
          <c:cat>
            <c:numRef>
              <c:f>'Certificados ISO'!$B$3:$P$3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'Certificados ISO'!$B$4:$P$4</c:f>
              <c:numCache>
                <c:formatCode>_ * #,##0_ ;_ * \-#,##0_ ;_ * "-"??_ ;_ @_ </c:formatCode>
                <c:ptCount val="15"/>
                <c:pt idx="0">
                  <c:v>129</c:v>
                </c:pt>
                <c:pt idx="1">
                  <c:v>228</c:v>
                </c:pt>
                <c:pt idx="2">
                  <c:v>311</c:v>
                </c:pt>
                <c:pt idx="3">
                  <c:v>418</c:v>
                </c:pt>
                <c:pt idx="4">
                  <c:v>626</c:v>
                </c:pt>
                <c:pt idx="5">
                  <c:v>817</c:v>
                </c:pt>
                <c:pt idx="6">
                  <c:v>1130</c:v>
                </c:pt>
                <c:pt idx="7">
                  <c:v>1079</c:v>
                </c:pt>
                <c:pt idx="8">
                  <c:v>1096</c:v>
                </c:pt>
                <c:pt idx="9">
                  <c:v>1518</c:v>
                </c:pt>
                <c:pt idx="10">
                  <c:v>1531</c:v>
                </c:pt>
                <c:pt idx="11">
                  <c:v>1675</c:v>
                </c:pt>
                <c:pt idx="12">
                  <c:v>1740</c:v>
                </c:pt>
                <c:pt idx="13">
                  <c:v>2084</c:v>
                </c:pt>
                <c:pt idx="14">
                  <c:v>2538</c:v>
                </c:pt>
              </c:numCache>
            </c:numRef>
          </c:val>
        </c:ser>
        <c:ser>
          <c:idx val="3"/>
          <c:order val="1"/>
          <c:tx>
            <c:strRef>
              <c:f>'Certificados ISO'!$A$5</c:f>
              <c:strCache>
                <c:ptCount val="1"/>
                <c:pt idx="0">
                  <c:v>América Central y del Sur</c:v>
                </c:pt>
              </c:strCache>
            </c:strRef>
          </c:tx>
          <c:invertIfNegative val="0"/>
          <c:cat>
            <c:numRef>
              <c:f>'Certificados ISO'!$B$3:$P$3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'Certificados ISO'!$B$5:$P$5</c:f>
              <c:numCache>
                <c:formatCode>_ * #,##0_ ;_ * \-#,##0_ ;_ * "-"??_ ;_ @_ </c:formatCode>
                <c:ptCount val="15"/>
                <c:pt idx="0">
                  <c:v>309</c:v>
                </c:pt>
                <c:pt idx="1">
                  <c:v>556</c:v>
                </c:pt>
                <c:pt idx="2">
                  <c:v>681</c:v>
                </c:pt>
                <c:pt idx="3">
                  <c:v>1418</c:v>
                </c:pt>
                <c:pt idx="4">
                  <c:v>1691</c:v>
                </c:pt>
                <c:pt idx="5">
                  <c:v>2955</c:v>
                </c:pt>
                <c:pt idx="6">
                  <c:v>3411</c:v>
                </c:pt>
                <c:pt idx="7">
                  <c:v>4355</c:v>
                </c:pt>
                <c:pt idx="8">
                  <c:v>4260</c:v>
                </c:pt>
                <c:pt idx="9">
                  <c:v>4413</c:v>
                </c:pt>
                <c:pt idx="10">
                  <c:v>3748</c:v>
                </c:pt>
                <c:pt idx="11">
                  <c:v>6999</c:v>
                </c:pt>
                <c:pt idx="12">
                  <c:v>7074</c:v>
                </c:pt>
                <c:pt idx="13">
                  <c:v>8202</c:v>
                </c:pt>
                <c:pt idx="14">
                  <c:v>9890</c:v>
                </c:pt>
              </c:numCache>
            </c:numRef>
          </c:val>
        </c:ser>
        <c:ser>
          <c:idx val="0"/>
          <c:order val="2"/>
          <c:tx>
            <c:strRef>
              <c:f>'Certificados ISO'!$A$6</c:f>
              <c:strCache>
                <c:ptCount val="1"/>
                <c:pt idx="0">
                  <c:v>América del Norte</c:v>
                </c:pt>
              </c:strCache>
            </c:strRef>
          </c:tx>
          <c:invertIfNegative val="0"/>
          <c:cat>
            <c:numRef>
              <c:f>'Certificados ISO'!$B$3:$P$3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'Certificados ISO'!$B$6:$P$6</c:f>
              <c:numCache>
                <c:formatCode>_ * #,##0_ ;_ * \-#,##0_ ;_ * "-"??_ ;_ @_ </c:formatCode>
                <c:ptCount val="15"/>
                <c:pt idx="0">
                  <c:v>975</c:v>
                </c:pt>
                <c:pt idx="1">
                  <c:v>1676</c:v>
                </c:pt>
                <c:pt idx="2">
                  <c:v>2700</c:v>
                </c:pt>
                <c:pt idx="3">
                  <c:v>4053</c:v>
                </c:pt>
                <c:pt idx="4">
                  <c:v>5233</c:v>
                </c:pt>
                <c:pt idx="5">
                  <c:v>6743</c:v>
                </c:pt>
                <c:pt idx="6">
                  <c:v>7119</c:v>
                </c:pt>
                <c:pt idx="7">
                  <c:v>7673</c:v>
                </c:pt>
                <c:pt idx="8">
                  <c:v>7267</c:v>
                </c:pt>
                <c:pt idx="9">
                  <c:v>7194</c:v>
                </c:pt>
                <c:pt idx="10">
                  <c:v>7316</c:v>
                </c:pt>
                <c:pt idx="11">
                  <c:v>6302</c:v>
                </c:pt>
                <c:pt idx="12">
                  <c:v>7450</c:v>
                </c:pt>
                <c:pt idx="13">
                  <c:v>8573</c:v>
                </c:pt>
                <c:pt idx="14">
                  <c:v>8917</c:v>
                </c:pt>
              </c:numCache>
            </c:numRef>
          </c:val>
        </c:ser>
        <c:ser>
          <c:idx val="4"/>
          <c:order val="3"/>
          <c:tx>
            <c:strRef>
              <c:f>'Certificados ISO'!$A$8</c:f>
              <c:strCache>
                <c:ptCount val="1"/>
                <c:pt idx="0">
                  <c:v>Europa</c:v>
                </c:pt>
              </c:strCache>
            </c:strRef>
          </c:tx>
          <c:invertIfNegative val="0"/>
          <c:cat>
            <c:numRef>
              <c:f>'Certificados ISO'!$B$3:$P$3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'Certificados ISO'!$B$8:$P$8</c:f>
              <c:numCache>
                <c:formatCode>_ * #,##0_ ;_ * \-#,##0_ ;_ * "-"??_ ;_ @_ </c:formatCode>
                <c:ptCount val="15"/>
                <c:pt idx="0">
                  <c:v>7253</c:v>
                </c:pt>
                <c:pt idx="1">
                  <c:v>10971</c:v>
                </c:pt>
                <c:pt idx="2">
                  <c:v>17941</c:v>
                </c:pt>
                <c:pt idx="3">
                  <c:v>23305</c:v>
                </c:pt>
                <c:pt idx="4">
                  <c:v>30918</c:v>
                </c:pt>
                <c:pt idx="5">
                  <c:v>39805</c:v>
                </c:pt>
                <c:pt idx="6">
                  <c:v>47837</c:v>
                </c:pt>
                <c:pt idx="7">
                  <c:v>55919</c:v>
                </c:pt>
                <c:pt idx="8">
                  <c:v>65097</c:v>
                </c:pt>
                <c:pt idx="9">
                  <c:v>78118</c:v>
                </c:pt>
                <c:pt idx="10">
                  <c:v>89237</c:v>
                </c:pt>
                <c:pt idx="11">
                  <c:v>103126</c:v>
                </c:pt>
                <c:pt idx="12">
                  <c:v>101177</c:v>
                </c:pt>
                <c:pt idx="13">
                  <c:v>111910</c:v>
                </c:pt>
                <c:pt idx="14">
                  <c:v>119107</c:v>
                </c:pt>
              </c:numCache>
            </c:numRef>
          </c:val>
        </c:ser>
        <c:ser>
          <c:idx val="5"/>
          <c:order val="4"/>
          <c:tx>
            <c:strRef>
              <c:f>'Certificados ISO'!$A$9</c:f>
              <c:strCache>
                <c:ptCount val="1"/>
                <c:pt idx="0">
                  <c:v>Este de Asia y Pacífico</c:v>
                </c:pt>
              </c:strCache>
            </c:strRef>
          </c:tx>
          <c:invertIfNegative val="0"/>
          <c:cat>
            <c:numRef>
              <c:f>'Certificados ISO'!$B$3:$P$3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'Certificados ISO'!$B$9:$P$9</c:f>
              <c:numCache>
                <c:formatCode>_ * #,##0_ ;_ * \-#,##0_ ;_ * "-"??_ ;_ @_ </c:formatCode>
                <c:ptCount val="15"/>
                <c:pt idx="0">
                  <c:v>5120</c:v>
                </c:pt>
                <c:pt idx="1">
                  <c:v>8993</c:v>
                </c:pt>
                <c:pt idx="2">
                  <c:v>14218</c:v>
                </c:pt>
                <c:pt idx="3">
                  <c:v>19307</c:v>
                </c:pt>
                <c:pt idx="4">
                  <c:v>25151</c:v>
                </c:pt>
                <c:pt idx="5">
                  <c:v>38050</c:v>
                </c:pt>
                <c:pt idx="6">
                  <c:v>48800</c:v>
                </c:pt>
                <c:pt idx="7">
                  <c:v>55428</c:v>
                </c:pt>
                <c:pt idx="8">
                  <c:v>72350</c:v>
                </c:pt>
                <c:pt idx="9">
                  <c:v>91156</c:v>
                </c:pt>
                <c:pt idx="10">
                  <c:v>113850</c:v>
                </c:pt>
                <c:pt idx="11">
                  <c:v>126551</c:v>
                </c:pt>
                <c:pt idx="12">
                  <c:v>137335</c:v>
                </c:pt>
                <c:pt idx="13">
                  <c:v>146069</c:v>
                </c:pt>
                <c:pt idx="14">
                  <c:v>151089</c:v>
                </c:pt>
              </c:numCache>
            </c:numRef>
          </c:val>
        </c:ser>
        <c:ser>
          <c:idx val="6"/>
          <c:order val="5"/>
          <c:tx>
            <c:strRef>
              <c:f>'Certificados ISO'!$A$10</c:f>
              <c:strCache>
                <c:ptCount val="1"/>
                <c:pt idx="0">
                  <c:v>Asia Central y del Sur</c:v>
                </c:pt>
              </c:strCache>
            </c:strRef>
          </c:tx>
          <c:invertIfNegative val="0"/>
          <c:cat>
            <c:numRef>
              <c:f>'Certificados ISO'!$B$3:$P$3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'Certificados ISO'!$B$10:$P$10</c:f>
              <c:numCache>
                <c:formatCode>_ * #,##0_ ;_ * \-#,##0_ ;_ * "-"??_ ;_ @_ </c:formatCode>
                <c:ptCount val="15"/>
                <c:pt idx="0">
                  <c:v>114</c:v>
                </c:pt>
                <c:pt idx="1">
                  <c:v>267</c:v>
                </c:pt>
                <c:pt idx="2">
                  <c:v>419</c:v>
                </c:pt>
                <c:pt idx="3">
                  <c:v>636</c:v>
                </c:pt>
                <c:pt idx="4">
                  <c:v>927</c:v>
                </c:pt>
                <c:pt idx="5">
                  <c:v>1322</c:v>
                </c:pt>
                <c:pt idx="6">
                  <c:v>1829</c:v>
                </c:pt>
                <c:pt idx="7">
                  <c:v>2201</c:v>
                </c:pt>
                <c:pt idx="8">
                  <c:v>2926</c:v>
                </c:pt>
                <c:pt idx="9">
                  <c:v>3770</c:v>
                </c:pt>
                <c:pt idx="10">
                  <c:v>4517</c:v>
                </c:pt>
                <c:pt idx="11">
                  <c:v>4380</c:v>
                </c:pt>
                <c:pt idx="12">
                  <c:v>4725</c:v>
                </c:pt>
                <c:pt idx="13">
                  <c:v>4969</c:v>
                </c:pt>
                <c:pt idx="14">
                  <c:v>6672</c:v>
                </c:pt>
              </c:numCache>
            </c:numRef>
          </c:val>
        </c:ser>
        <c:ser>
          <c:idx val="7"/>
          <c:order val="6"/>
          <c:tx>
            <c:strRef>
              <c:f>'Certificados ISO'!$A$11</c:f>
              <c:strCache>
                <c:ptCount val="1"/>
                <c:pt idx="0">
                  <c:v>Medio Oriente</c:v>
                </c:pt>
              </c:strCache>
            </c:strRef>
          </c:tx>
          <c:invertIfNegative val="0"/>
          <c:cat>
            <c:numRef>
              <c:f>'Certificados ISO'!$B$3:$P$3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'Certificados ISO'!$B$11:$P$11</c:f>
              <c:numCache>
                <c:formatCode>_ * #,##0_ ;_ * \-#,##0_ ;_ * "-"??_ ;_ @_ </c:formatCode>
                <c:ptCount val="15"/>
                <c:pt idx="0">
                  <c:v>94</c:v>
                </c:pt>
                <c:pt idx="1">
                  <c:v>156</c:v>
                </c:pt>
                <c:pt idx="2">
                  <c:v>194</c:v>
                </c:pt>
                <c:pt idx="3">
                  <c:v>303</c:v>
                </c:pt>
                <c:pt idx="4">
                  <c:v>450</c:v>
                </c:pt>
                <c:pt idx="5">
                  <c:v>862</c:v>
                </c:pt>
                <c:pt idx="6">
                  <c:v>1037</c:v>
                </c:pt>
                <c:pt idx="7">
                  <c:v>1556</c:v>
                </c:pt>
                <c:pt idx="8">
                  <c:v>1576</c:v>
                </c:pt>
                <c:pt idx="9">
                  <c:v>2405</c:v>
                </c:pt>
                <c:pt idx="10">
                  <c:v>2775</c:v>
                </c:pt>
                <c:pt idx="11">
                  <c:v>2515</c:v>
                </c:pt>
                <c:pt idx="12">
                  <c:v>2425</c:v>
                </c:pt>
                <c:pt idx="13">
                  <c:v>2847</c:v>
                </c:pt>
                <c:pt idx="14">
                  <c:v>3434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4976128"/>
        <c:axId val="124990208"/>
      </c:barChart>
      <c:catAx>
        <c:axId val="1249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990208"/>
        <c:crosses val="autoZero"/>
        <c:auto val="1"/>
        <c:lblAlgn val="ctr"/>
        <c:lblOffset val="100"/>
        <c:noMultiLvlLbl val="0"/>
      </c:catAx>
      <c:valAx>
        <c:axId val="12499020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249761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15507436570428"/>
          <c:y val="0.14399314668999708"/>
          <c:w val="0.74911023622047246"/>
          <c:h val="0.6270173519976670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'Productividad Material'!$A$4:$A$9</c:f>
              <c:strCache>
                <c:ptCount val="6"/>
                <c:pt idx="0">
                  <c:v>Europa</c:v>
                </c:pt>
                <c:pt idx="1">
                  <c:v>América del Norte</c:v>
                </c:pt>
                <c:pt idx="2">
                  <c:v>África</c:v>
                </c:pt>
                <c:pt idx="3">
                  <c:v>Oceanía</c:v>
                </c:pt>
                <c:pt idx="4">
                  <c:v>América Latina</c:v>
                </c:pt>
                <c:pt idx="5">
                  <c:v>Asia</c:v>
                </c:pt>
              </c:strCache>
            </c:strRef>
          </c:cat>
          <c:val>
            <c:numRef>
              <c:f>'Productividad Material'!$B$4:$B$9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v>1980</c:v>
          </c:tx>
          <c:invertIfNegative val="0"/>
          <c:cat>
            <c:strRef>
              <c:f>'Productividad Material'!$A$4:$A$9</c:f>
              <c:strCache>
                <c:ptCount val="6"/>
                <c:pt idx="0">
                  <c:v>Europa</c:v>
                </c:pt>
                <c:pt idx="1">
                  <c:v>América del Norte</c:v>
                </c:pt>
                <c:pt idx="2">
                  <c:v>África</c:v>
                </c:pt>
                <c:pt idx="3">
                  <c:v>Oceanía</c:v>
                </c:pt>
                <c:pt idx="4">
                  <c:v>América Latina</c:v>
                </c:pt>
                <c:pt idx="5">
                  <c:v>Asia</c:v>
                </c:pt>
              </c:strCache>
            </c:strRef>
          </c:cat>
          <c:val>
            <c:numRef>
              <c:f>'Productividad Material'!$C$4:$C$9</c:f>
              <c:numCache>
                <c:formatCode>General</c:formatCode>
                <c:ptCount val="6"/>
                <c:pt idx="0">
                  <c:v>1214</c:v>
                </c:pt>
                <c:pt idx="1">
                  <c:v>1021</c:v>
                </c:pt>
                <c:pt idx="2">
                  <c:v>176</c:v>
                </c:pt>
                <c:pt idx="3">
                  <c:v>404</c:v>
                </c:pt>
                <c:pt idx="4">
                  <c:v>369</c:v>
                </c:pt>
                <c:pt idx="5">
                  <c:v>334</c:v>
                </c:pt>
              </c:numCache>
            </c:numRef>
          </c:val>
        </c:ser>
        <c:ser>
          <c:idx val="2"/>
          <c:order val="2"/>
          <c:tx>
            <c:v>2011</c:v>
          </c:tx>
          <c:invertIfNegative val="0"/>
          <c:cat>
            <c:strRef>
              <c:f>'Productividad Material'!$A$4:$A$9</c:f>
              <c:strCache>
                <c:ptCount val="6"/>
                <c:pt idx="0">
                  <c:v>Europa</c:v>
                </c:pt>
                <c:pt idx="1">
                  <c:v>América del Norte</c:v>
                </c:pt>
                <c:pt idx="2">
                  <c:v>África</c:v>
                </c:pt>
                <c:pt idx="3">
                  <c:v>Oceanía</c:v>
                </c:pt>
                <c:pt idx="4">
                  <c:v>América Latina</c:v>
                </c:pt>
                <c:pt idx="5">
                  <c:v>Asia</c:v>
                </c:pt>
              </c:strCache>
            </c:strRef>
          </c:cat>
          <c:val>
            <c:numRef>
              <c:f>'Productividad Material'!$D$4:$D$9</c:f>
              <c:numCache>
                <c:formatCode>General</c:formatCode>
                <c:ptCount val="6"/>
                <c:pt idx="0">
                  <c:v>2147</c:v>
                </c:pt>
                <c:pt idx="1">
                  <c:v>2095</c:v>
                </c:pt>
                <c:pt idx="2">
                  <c:v>233</c:v>
                </c:pt>
                <c:pt idx="3">
                  <c:v>502</c:v>
                </c:pt>
                <c:pt idx="4">
                  <c:v>381</c:v>
                </c:pt>
                <c:pt idx="5">
                  <c:v>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094912"/>
        <c:axId val="125096704"/>
        <c:axId val="0"/>
      </c:bar3DChart>
      <c:catAx>
        <c:axId val="12509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5096704"/>
        <c:crosses val="autoZero"/>
        <c:auto val="1"/>
        <c:lblAlgn val="ctr"/>
        <c:lblOffset val="100"/>
        <c:noMultiLvlLbl val="0"/>
      </c:catAx>
      <c:valAx>
        <c:axId val="12509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094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63</xdr:row>
      <xdr:rowOff>61912</xdr:rowOff>
    </xdr:from>
    <xdr:to>
      <xdr:col>10</xdr:col>
      <xdr:colOff>619124</xdr:colOff>
      <xdr:row>86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485774</xdr:colOff>
      <xdr:row>12</xdr:row>
      <xdr:rowOff>185737</xdr:rowOff>
    </xdr:from>
    <xdr:to>
      <xdr:col>11</xdr:col>
      <xdr:colOff>533399</xdr:colOff>
      <xdr:row>32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10</xdr:row>
      <xdr:rowOff>42862</xdr:rowOff>
    </xdr:from>
    <xdr:to>
      <xdr:col>12</xdr:col>
      <xdr:colOff>104775</xdr:colOff>
      <xdr:row>24</xdr:row>
      <xdr:rowOff>119062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0.19167</cdr:x>
      <cdr:y>0.03299</cdr:y>
    </cdr:from>
    <cdr:to>
      <cdr:x>0.78958</cdr:x>
      <cdr:y>0.13021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76300" y="90488"/>
          <a:ext cx="2733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/>
            <a:t>Productividad material de los</a:t>
          </a:r>
          <a:r>
            <a:rPr lang="en-GB" sz="1100" b="1" baseline="0"/>
            <a:t> recursos</a:t>
          </a:r>
          <a:endParaRPr lang="en-GB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.org/iso/home.html" TargetMode="External"/><Relationship Id="rId2" Type="http://schemas.openxmlformats.org/officeDocument/2006/relationships/hyperlink" Target="http://www.iso.org/iso/home.html" TargetMode="External"/><Relationship Id="rId1" Type="http://schemas.openxmlformats.org/officeDocument/2006/relationships/hyperlink" Target="http://www.iso.org/iso/home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ea.gov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seri.a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trobik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workbookViewId="0">
      <selection activeCell="A19" sqref="A19"/>
    </sheetView>
  </sheetViews>
  <sheetFormatPr defaultColWidth="11.42578125" defaultRowHeight="15" x14ac:dyDescent="0.25"/>
  <cols>
    <col min="1" max="1" width="21.140625" customWidth="1"/>
  </cols>
  <sheetData>
    <row r="1" spans="1:19" x14ac:dyDescent="0.25">
      <c r="A1" s="24" t="s">
        <v>35</v>
      </c>
    </row>
    <row r="3" spans="1:19" ht="15" customHeight="1" x14ac:dyDescent="0.25">
      <c r="A3" s="28" t="s">
        <v>43</v>
      </c>
      <c r="B3" s="25">
        <v>1999</v>
      </c>
      <c r="C3" s="25">
        <v>2000</v>
      </c>
      <c r="D3" s="25">
        <v>2001</v>
      </c>
      <c r="E3" s="25">
        <v>2002</v>
      </c>
      <c r="F3" s="25">
        <v>2003</v>
      </c>
      <c r="G3" s="25">
        <v>2004</v>
      </c>
      <c r="H3" s="25">
        <v>2005</v>
      </c>
      <c r="I3" s="25">
        <v>2006</v>
      </c>
      <c r="J3" s="25">
        <v>2007</v>
      </c>
      <c r="K3" s="25">
        <v>2008</v>
      </c>
      <c r="L3" s="25">
        <v>2009</v>
      </c>
      <c r="M3" s="25">
        <v>2010</v>
      </c>
      <c r="N3" s="25">
        <v>2011</v>
      </c>
      <c r="O3" s="25">
        <v>2012</v>
      </c>
      <c r="P3" s="25">
        <v>2013</v>
      </c>
      <c r="Q3" s="37" t="s">
        <v>45</v>
      </c>
      <c r="R3" s="37"/>
      <c r="S3" s="27" t="s">
        <v>45</v>
      </c>
    </row>
    <row r="4" spans="1:19" x14ac:dyDescent="0.25">
      <c r="A4" s="28" t="s">
        <v>36</v>
      </c>
      <c r="B4" s="26">
        <v>129</v>
      </c>
      <c r="C4" s="26">
        <v>228</v>
      </c>
      <c r="D4" s="26">
        <v>311</v>
      </c>
      <c r="E4" s="26">
        <v>418</v>
      </c>
      <c r="F4" s="26">
        <v>626</v>
      </c>
      <c r="G4" s="26">
        <v>817</v>
      </c>
      <c r="H4" s="26">
        <v>1130</v>
      </c>
      <c r="I4" s="26">
        <v>1079</v>
      </c>
      <c r="J4" s="26">
        <v>1096</v>
      </c>
      <c r="K4" s="26">
        <v>1518</v>
      </c>
      <c r="L4" s="26">
        <v>1531</v>
      </c>
      <c r="M4" s="26">
        <v>1675</v>
      </c>
      <c r="N4" s="26">
        <v>1740</v>
      </c>
      <c r="O4" s="26">
        <v>2084</v>
      </c>
      <c r="P4" s="26">
        <v>2538</v>
      </c>
      <c r="Q4" s="36">
        <f t="shared" ref="Q4:Q11" si="0">+(P4-B4)/B4</f>
        <v>18.674418604651162</v>
      </c>
      <c r="R4" s="36"/>
      <c r="S4" s="26">
        <f>SUM(B4:P4)</f>
        <v>16920</v>
      </c>
    </row>
    <row r="5" spans="1:19" x14ac:dyDescent="0.25">
      <c r="A5" s="28" t="s">
        <v>37</v>
      </c>
      <c r="B5" s="26">
        <v>309</v>
      </c>
      <c r="C5" s="26">
        <v>556</v>
      </c>
      <c r="D5" s="26">
        <v>681</v>
      </c>
      <c r="E5" s="26">
        <v>1418</v>
      </c>
      <c r="F5" s="26">
        <v>1691</v>
      </c>
      <c r="G5" s="26">
        <v>2955</v>
      </c>
      <c r="H5" s="26">
        <v>3411</v>
      </c>
      <c r="I5" s="26">
        <v>4355</v>
      </c>
      <c r="J5" s="26">
        <v>4260</v>
      </c>
      <c r="K5" s="26">
        <f>4654-241</f>
        <v>4413</v>
      </c>
      <c r="L5" s="26">
        <f>3889-141</f>
        <v>3748</v>
      </c>
      <c r="M5" s="26">
        <f>6423+576</f>
        <v>6999</v>
      </c>
      <c r="N5" s="26">
        <v>7074</v>
      </c>
      <c r="O5" s="26">
        <v>8202</v>
      </c>
      <c r="P5" s="26">
        <v>9890</v>
      </c>
      <c r="Q5" s="36">
        <f t="shared" si="0"/>
        <v>31.006472491909385</v>
      </c>
      <c r="R5" s="36"/>
      <c r="S5" s="26">
        <f t="shared" ref="S5:S11" si="1">SUM(B5:P5)</f>
        <v>59962</v>
      </c>
    </row>
    <row r="6" spans="1:19" x14ac:dyDescent="0.25">
      <c r="A6" s="28" t="s">
        <v>38</v>
      </c>
      <c r="B6" s="26">
        <v>975</v>
      </c>
      <c r="C6" s="26">
        <v>1676</v>
      </c>
      <c r="D6" s="26">
        <v>2700</v>
      </c>
      <c r="E6" s="26">
        <v>4053</v>
      </c>
      <c r="F6" s="26">
        <v>5233</v>
      </c>
      <c r="G6" s="26">
        <v>6743</v>
      </c>
      <c r="H6" s="26">
        <v>7119</v>
      </c>
      <c r="I6" s="26">
        <v>7673</v>
      </c>
      <c r="J6" s="26">
        <v>7267</v>
      </c>
      <c r="K6" s="26">
        <v>7194</v>
      </c>
      <c r="L6" s="26">
        <v>7316</v>
      </c>
      <c r="M6" s="26">
        <v>6302</v>
      </c>
      <c r="N6" s="26">
        <v>7450</v>
      </c>
      <c r="O6" s="26">
        <v>8573</v>
      </c>
      <c r="P6" s="26">
        <v>8917</v>
      </c>
      <c r="Q6" s="36">
        <f t="shared" si="0"/>
        <v>8.1456410256410248</v>
      </c>
      <c r="R6" s="36"/>
      <c r="S6" s="26">
        <f t="shared" si="1"/>
        <v>89191</v>
      </c>
    </row>
    <row r="7" spans="1:19" x14ac:dyDescent="0.25">
      <c r="A7" s="28" t="s">
        <v>54</v>
      </c>
      <c r="B7" s="26">
        <f>SUM(B5:B6)</f>
        <v>1284</v>
      </c>
      <c r="C7" s="26">
        <f t="shared" ref="C7:P7" si="2">SUM(C5:C6)</f>
        <v>2232</v>
      </c>
      <c r="D7" s="26">
        <f t="shared" si="2"/>
        <v>3381</v>
      </c>
      <c r="E7" s="26">
        <f t="shared" si="2"/>
        <v>5471</v>
      </c>
      <c r="F7" s="26">
        <f t="shared" si="2"/>
        <v>6924</v>
      </c>
      <c r="G7" s="26">
        <f t="shared" si="2"/>
        <v>9698</v>
      </c>
      <c r="H7" s="26">
        <f t="shared" si="2"/>
        <v>10530</v>
      </c>
      <c r="I7" s="26">
        <f t="shared" si="2"/>
        <v>12028</v>
      </c>
      <c r="J7" s="26">
        <f t="shared" si="2"/>
        <v>11527</v>
      </c>
      <c r="K7" s="26">
        <f t="shared" si="2"/>
        <v>11607</v>
      </c>
      <c r="L7" s="26">
        <f t="shared" si="2"/>
        <v>11064</v>
      </c>
      <c r="M7" s="26">
        <f t="shared" si="2"/>
        <v>13301</v>
      </c>
      <c r="N7" s="26">
        <f t="shared" si="2"/>
        <v>14524</v>
      </c>
      <c r="O7" s="26">
        <f t="shared" si="2"/>
        <v>16775</v>
      </c>
      <c r="P7" s="26">
        <f t="shared" si="2"/>
        <v>18807</v>
      </c>
      <c r="Q7" s="36">
        <f t="shared" si="0"/>
        <v>13.647196261682243</v>
      </c>
      <c r="R7" s="36"/>
      <c r="S7" s="26">
        <f t="shared" si="1"/>
        <v>149153</v>
      </c>
    </row>
    <row r="8" spans="1:19" x14ac:dyDescent="0.25">
      <c r="A8" s="28" t="s">
        <v>39</v>
      </c>
      <c r="B8" s="26">
        <v>7253</v>
      </c>
      <c r="C8" s="26">
        <v>10971</v>
      </c>
      <c r="D8" s="26">
        <v>17941</v>
      </c>
      <c r="E8" s="26">
        <v>23305</v>
      </c>
      <c r="F8" s="26">
        <v>30918</v>
      </c>
      <c r="G8" s="26">
        <v>39805</v>
      </c>
      <c r="H8" s="26">
        <v>47837</v>
      </c>
      <c r="I8" s="26">
        <v>55919</v>
      </c>
      <c r="J8" s="26">
        <v>65097</v>
      </c>
      <c r="K8" s="26">
        <v>78118</v>
      </c>
      <c r="L8" s="26">
        <v>89237</v>
      </c>
      <c r="M8" s="26">
        <v>103126</v>
      </c>
      <c r="N8" s="26">
        <v>101177</v>
      </c>
      <c r="O8" s="26">
        <v>111910</v>
      </c>
      <c r="P8" s="26">
        <v>119107</v>
      </c>
      <c r="Q8" s="36">
        <f t="shared" si="0"/>
        <v>15.421756514545706</v>
      </c>
      <c r="R8" s="36"/>
      <c r="S8" s="26">
        <f t="shared" si="1"/>
        <v>901721</v>
      </c>
    </row>
    <row r="9" spans="1:19" x14ac:dyDescent="0.25">
      <c r="A9" s="28" t="s">
        <v>40</v>
      </c>
      <c r="B9" s="26">
        <v>5120</v>
      </c>
      <c r="C9" s="26">
        <v>8993</v>
      </c>
      <c r="D9" s="26">
        <v>14218</v>
      </c>
      <c r="E9" s="26">
        <v>19307</v>
      </c>
      <c r="F9" s="26">
        <v>25151</v>
      </c>
      <c r="G9" s="26">
        <v>38050</v>
      </c>
      <c r="H9" s="26">
        <v>48800</v>
      </c>
      <c r="I9" s="26">
        <v>55428</v>
      </c>
      <c r="J9" s="26">
        <v>72350</v>
      </c>
      <c r="K9" s="26">
        <v>91156</v>
      </c>
      <c r="L9" s="26">
        <v>113850</v>
      </c>
      <c r="M9" s="26">
        <v>126551</v>
      </c>
      <c r="N9" s="26">
        <v>137335</v>
      </c>
      <c r="O9" s="26">
        <v>146069</v>
      </c>
      <c r="P9" s="26">
        <v>151089</v>
      </c>
      <c r="Q9" s="36">
        <f t="shared" si="0"/>
        <v>28.509570312499999</v>
      </c>
      <c r="R9" s="36"/>
      <c r="S9" s="26">
        <f t="shared" si="1"/>
        <v>1053467</v>
      </c>
    </row>
    <row r="10" spans="1:19" x14ac:dyDescent="0.25">
      <c r="A10" s="28" t="s">
        <v>44</v>
      </c>
      <c r="B10" s="26">
        <v>114</v>
      </c>
      <c r="C10" s="26">
        <v>267</v>
      </c>
      <c r="D10" s="26">
        <v>419</v>
      </c>
      <c r="E10" s="26">
        <v>636</v>
      </c>
      <c r="F10" s="26">
        <v>927</v>
      </c>
      <c r="G10" s="26">
        <v>1322</v>
      </c>
      <c r="H10" s="26">
        <v>1829</v>
      </c>
      <c r="I10" s="26">
        <v>2201</v>
      </c>
      <c r="J10" s="26">
        <v>2926</v>
      </c>
      <c r="K10" s="26">
        <v>3770</v>
      </c>
      <c r="L10" s="26">
        <v>4517</v>
      </c>
      <c r="M10" s="26">
        <v>4380</v>
      </c>
      <c r="N10" s="26">
        <v>4725</v>
      </c>
      <c r="O10" s="26">
        <v>4969</v>
      </c>
      <c r="P10" s="26">
        <v>6672</v>
      </c>
      <c r="Q10" s="36">
        <f t="shared" si="0"/>
        <v>57.526315789473685</v>
      </c>
      <c r="R10" s="36"/>
      <c r="S10" s="26">
        <f t="shared" si="1"/>
        <v>39674</v>
      </c>
    </row>
    <row r="11" spans="1:19" x14ac:dyDescent="0.25">
      <c r="A11" s="28" t="s">
        <v>41</v>
      </c>
      <c r="B11" s="26">
        <v>94</v>
      </c>
      <c r="C11" s="26">
        <v>156</v>
      </c>
      <c r="D11" s="26">
        <v>194</v>
      </c>
      <c r="E11" s="26">
        <v>303</v>
      </c>
      <c r="F11" s="26">
        <v>450</v>
      </c>
      <c r="G11" s="26">
        <v>862</v>
      </c>
      <c r="H11" s="26">
        <v>1037</v>
      </c>
      <c r="I11" s="26">
        <v>1556</v>
      </c>
      <c r="J11" s="26">
        <v>1576</v>
      </c>
      <c r="K11" s="26">
        <v>2405</v>
      </c>
      <c r="L11" s="26">
        <v>2775</v>
      </c>
      <c r="M11" s="26">
        <v>2515</v>
      </c>
      <c r="N11" s="26">
        <v>2425</v>
      </c>
      <c r="O11" s="26">
        <v>2847</v>
      </c>
      <c r="P11" s="26">
        <v>3434</v>
      </c>
      <c r="Q11" s="36">
        <f t="shared" si="0"/>
        <v>35.531914893617021</v>
      </c>
      <c r="R11" s="36"/>
      <c r="S11" s="26">
        <f t="shared" si="1"/>
        <v>22629</v>
      </c>
    </row>
    <row r="12" spans="1:19" x14ac:dyDescent="0.25">
      <c r="A12" s="28" t="s">
        <v>42</v>
      </c>
      <c r="B12" s="26">
        <f>+B4+B5+B6+B8+B9+B10+B11</f>
        <v>13994</v>
      </c>
      <c r="C12" s="26">
        <f>+C4+C5+C6+C8+C9+C10+C11</f>
        <v>22847</v>
      </c>
      <c r="D12" s="26">
        <f t="shared" ref="D12:P12" si="3">+D4+D5+D6+D8+D9+D10+D11</f>
        <v>36464</v>
      </c>
      <c r="E12" s="26">
        <f t="shared" si="3"/>
        <v>49440</v>
      </c>
      <c r="F12" s="26">
        <f t="shared" si="3"/>
        <v>64996</v>
      </c>
      <c r="G12" s="26">
        <f t="shared" si="3"/>
        <v>90554</v>
      </c>
      <c r="H12" s="26">
        <f t="shared" si="3"/>
        <v>111163</v>
      </c>
      <c r="I12" s="26">
        <f t="shared" si="3"/>
        <v>128211</v>
      </c>
      <c r="J12" s="26">
        <f t="shared" si="3"/>
        <v>154572</v>
      </c>
      <c r="K12" s="26">
        <f t="shared" si="3"/>
        <v>188574</v>
      </c>
      <c r="L12" s="26">
        <f t="shared" si="3"/>
        <v>222974</v>
      </c>
      <c r="M12" s="26">
        <f t="shared" si="3"/>
        <v>251548</v>
      </c>
      <c r="N12" s="26">
        <f t="shared" si="3"/>
        <v>261926</v>
      </c>
      <c r="O12" s="26">
        <f t="shared" si="3"/>
        <v>284654</v>
      </c>
      <c r="P12" s="26">
        <f t="shared" si="3"/>
        <v>301647</v>
      </c>
      <c r="Q12" s="36">
        <f>+(P12-B12)/B12</f>
        <v>20.555452336715735</v>
      </c>
      <c r="R12" s="36"/>
      <c r="S12" s="26">
        <f>SUM(B12:P12)</f>
        <v>2183564</v>
      </c>
    </row>
    <row r="13" spans="1:19" x14ac:dyDescent="0.25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9" x14ac:dyDescent="0.25">
      <c r="A14" s="72" t="s">
        <v>59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9" x14ac:dyDescent="0.25">
      <c r="A15" s="2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9" x14ac:dyDescent="0.25">
      <c r="A16" s="2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x14ac:dyDescent="0.25">
      <c r="A17" s="22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x14ac:dyDescent="0.25">
      <c r="A18" s="22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x14ac:dyDescent="0.25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x14ac:dyDescent="0.25">
      <c r="A20" s="22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x14ac:dyDescent="0.25">
      <c r="A21" s="22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x14ac:dyDescent="0.25">
      <c r="A22" s="22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x14ac:dyDescent="0.25">
      <c r="A23" s="22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x14ac:dyDescent="0.25">
      <c r="A24" s="2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x14ac:dyDescent="0.25">
      <c r="A25" s="22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5">
      <c r="A26" s="2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x14ac:dyDescent="0.25">
      <c r="A27" s="2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x14ac:dyDescent="0.25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x14ac:dyDescent="0.25">
      <c r="A29" s="2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5">
      <c r="A30" s="2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x14ac:dyDescent="0.25">
      <c r="A31" s="22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x14ac:dyDescent="0.25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7" x14ac:dyDescent="0.25">
      <c r="A33" s="2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7" x14ac:dyDescent="0.25">
      <c r="A34" s="22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6" spans="1:17" x14ac:dyDescent="0.25">
      <c r="A36" s="23" t="s">
        <v>46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0"/>
      <c r="P36" s="20"/>
    </row>
    <row r="37" spans="1:17" x14ac:dyDescent="0.25">
      <c r="A37" s="1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7" x14ac:dyDescent="0.25">
      <c r="A38" s="28" t="s">
        <v>43</v>
      </c>
      <c r="B38" s="25">
        <v>1999</v>
      </c>
      <c r="C38" s="25">
        <v>2000</v>
      </c>
      <c r="D38" s="25">
        <v>2001</v>
      </c>
      <c r="E38" s="25">
        <v>2002</v>
      </c>
      <c r="F38" s="25">
        <v>2003</v>
      </c>
      <c r="G38" s="25">
        <v>2004</v>
      </c>
      <c r="H38" s="25">
        <v>2005</v>
      </c>
      <c r="I38" s="25">
        <v>2006</v>
      </c>
      <c r="J38" s="25">
        <v>2007</v>
      </c>
      <c r="K38" s="25">
        <v>2008</v>
      </c>
      <c r="L38" s="25">
        <v>2009</v>
      </c>
      <c r="M38" s="25">
        <v>2010</v>
      </c>
      <c r="N38" s="25">
        <v>2011</v>
      </c>
      <c r="O38" s="25">
        <v>2012</v>
      </c>
      <c r="P38" s="25">
        <v>2013</v>
      </c>
      <c r="Q38" s="25" t="s">
        <v>55</v>
      </c>
    </row>
    <row r="39" spans="1:17" x14ac:dyDescent="0.25">
      <c r="A39" s="28" t="s">
        <v>36</v>
      </c>
      <c r="B39" s="35">
        <f>+'Certificados ISO'!B4/'Certificados ISO'!B$12</f>
        <v>9.2182363870230103E-3</v>
      </c>
      <c r="C39" s="35">
        <f>+'Certificados ISO'!C4/'Certificados ISO'!C$12</f>
        <v>9.9794283713397821E-3</v>
      </c>
      <c r="D39" s="35">
        <f>+'Certificados ISO'!D4/'Certificados ISO'!D$12</f>
        <v>8.5289600702062301E-3</v>
      </c>
      <c r="E39" s="35">
        <f>+'Certificados ISO'!E4/'Certificados ISO'!E$12</f>
        <v>8.4546925566343044E-3</v>
      </c>
      <c r="F39" s="35">
        <f>+'Certificados ISO'!F4/'Certificados ISO'!F$12</f>
        <v>9.6313619299649208E-3</v>
      </c>
      <c r="G39" s="35">
        <f>+'Certificados ISO'!G4/'Certificados ISO'!G$12</f>
        <v>9.0222408728493492E-3</v>
      </c>
      <c r="H39" s="35">
        <f>+'Certificados ISO'!H4/'Certificados ISO'!H$12</f>
        <v>1.0165252826929825E-2</v>
      </c>
      <c r="I39" s="35">
        <f>+'Certificados ISO'!I4/'Certificados ISO'!I$12</f>
        <v>8.4158145556933496E-3</v>
      </c>
      <c r="J39" s="35">
        <f>+'Certificados ISO'!J4/'Certificados ISO'!J$12</f>
        <v>7.0905468001966725E-3</v>
      </c>
      <c r="K39" s="35">
        <f>+'Certificados ISO'!K4/'Certificados ISO'!K$12</f>
        <v>8.0498902287696079E-3</v>
      </c>
      <c r="L39" s="35">
        <f>+'Certificados ISO'!L4/'Certificados ISO'!L$12</f>
        <v>6.8662714038408065E-3</v>
      </c>
      <c r="M39" s="35">
        <f>+'Certificados ISO'!M4/'Certificados ISO'!M$12</f>
        <v>6.6587689029529154E-3</v>
      </c>
      <c r="N39" s="35">
        <f>+'Certificados ISO'!N4/'Certificados ISO'!N$12</f>
        <v>6.6430976688072203E-3</v>
      </c>
      <c r="O39" s="35">
        <f>+'Certificados ISO'!O4/'Certificados ISO'!O$12</f>
        <v>7.3211688576306673E-3</v>
      </c>
      <c r="P39" s="35">
        <f>+'Certificados ISO'!P4/'Certificados ISO'!P$12</f>
        <v>8.4138081930203185E-3</v>
      </c>
      <c r="Q39" s="35">
        <f t="shared" ref="Q39:Q47" si="4">+S4/$S$12</f>
        <v>7.7487996687983498E-3</v>
      </c>
    </row>
    <row r="40" spans="1:17" x14ac:dyDescent="0.25">
      <c r="A40" s="28" t="s">
        <v>37</v>
      </c>
      <c r="B40" s="35">
        <f>+'Certificados ISO'!B5/'Certificados ISO'!B$12</f>
        <v>2.2080891810776045E-2</v>
      </c>
      <c r="C40" s="35">
        <f>+'Certificados ISO'!C5/'Certificados ISO'!C$12</f>
        <v>2.4335799010811048E-2</v>
      </c>
      <c r="D40" s="35">
        <f>+'Certificados ISO'!D5/'Certificados ISO'!D$12</f>
        <v>1.8675954365949977E-2</v>
      </c>
      <c r="E40" s="35">
        <f>+'Certificados ISO'!E5/'Certificados ISO'!E$12</f>
        <v>2.8681229773462782E-2</v>
      </c>
      <c r="F40" s="35">
        <f>+'Certificados ISO'!F5/'Certificados ISO'!F$12</f>
        <v>2.601698566065604E-2</v>
      </c>
      <c r="G40" s="35">
        <f>+'Certificados ISO'!G5/'Certificados ISO'!G$12</f>
        <v>3.2632462398127088E-2</v>
      </c>
      <c r="H40" s="35">
        <f>+'Certificados ISO'!H5/'Certificados ISO'!H$12</f>
        <v>3.0684670258989053E-2</v>
      </c>
      <c r="I40" s="35">
        <f>+'Certificados ISO'!I5/'Certificados ISO'!I$12</f>
        <v>3.3967444291051467E-2</v>
      </c>
      <c r="J40" s="35">
        <f>+'Certificados ISO'!J5/'Certificados ISO'!J$12</f>
        <v>2.7559972051859328E-2</v>
      </c>
      <c r="K40" s="35">
        <f>+'Certificados ISO'!K5/'Certificados ISO'!K$12</f>
        <v>2.3401953609723504E-2</v>
      </c>
      <c r="L40" s="35">
        <f>+'Certificados ISO'!L5/'Certificados ISO'!L$12</f>
        <v>1.680913469731897E-2</v>
      </c>
      <c r="M40" s="35">
        <f>+'Certificados ISO'!M5/'Certificados ISO'!M$12</f>
        <v>2.7823715553294003E-2</v>
      </c>
      <c r="N40" s="35">
        <f>+'Certificados ISO'!N5/'Certificados ISO'!N$12</f>
        <v>2.7007628108702459E-2</v>
      </c>
      <c r="O40" s="35">
        <f>+'Certificados ISO'!O5/'Certificados ISO'!O$12</f>
        <v>2.8813928488621274E-2</v>
      </c>
      <c r="P40" s="35">
        <f>+'Certificados ISO'!P5/'Certificados ISO'!P$12</f>
        <v>3.2786667860114638E-2</v>
      </c>
      <c r="Q40" s="35">
        <f t="shared" si="4"/>
        <v>2.7460610268350276E-2</v>
      </c>
    </row>
    <row r="41" spans="1:17" x14ac:dyDescent="0.25">
      <c r="A41" s="28" t="s">
        <v>38</v>
      </c>
      <c r="B41" s="35">
        <f>+'Certificados ISO'!B6/'Certificados ISO'!B$12</f>
        <v>6.9672716878662277E-2</v>
      </c>
      <c r="C41" s="35">
        <f>+'Certificados ISO'!C6/'Certificados ISO'!C$12</f>
        <v>7.3357552413883656E-2</v>
      </c>
      <c r="D41" s="35">
        <f>+'Certificados ISO'!D6/'Certificados ISO'!D$12</f>
        <v>7.4045634050021944E-2</v>
      </c>
      <c r="E41" s="35">
        <f>+'Certificados ISO'!E6/'Certificados ISO'!E$12</f>
        <v>8.1978155339805819E-2</v>
      </c>
      <c r="F41" s="35">
        <f>+'Certificados ISO'!F6/'Certificados ISO'!F$12</f>
        <v>8.0512646932118903E-2</v>
      </c>
      <c r="G41" s="35">
        <f>+'Certificados ISO'!G6/'Certificados ISO'!G$12</f>
        <v>7.4463855820836186E-2</v>
      </c>
      <c r="H41" s="35">
        <f>+'Certificados ISO'!H6/'Certificados ISO'!H$12</f>
        <v>6.404109280965789E-2</v>
      </c>
      <c r="I41" s="35">
        <f>+'Certificados ISO'!I6/'Certificados ISO'!I$12</f>
        <v>5.9846659023016745E-2</v>
      </c>
      <c r="J41" s="35">
        <f>+'Certificados ISO'!J6/'Certificados ISO'!J$12</f>
        <v>4.7013689413347826E-2</v>
      </c>
      <c r="K41" s="35">
        <f>+'Certificados ISO'!K6/'Certificados ISO'!K$12</f>
        <v>3.8149479779821187E-2</v>
      </c>
      <c r="L41" s="35">
        <f>+'Certificados ISO'!L6/'Certificados ISO'!L$12</f>
        <v>3.2811000385695191E-2</v>
      </c>
      <c r="M41" s="35">
        <f>+'Certificados ISO'!M6/'Certificados ISO'!M$12</f>
        <v>2.5052872612781656E-2</v>
      </c>
      <c r="N41" s="35">
        <f>+'Certificados ISO'!N6/'Certificados ISO'!N$12</f>
        <v>2.8443148064720571E-2</v>
      </c>
      <c r="O41" s="35">
        <f>+'Certificados ISO'!O6/'Certificados ISO'!O$12</f>
        <v>3.0117265171049765E-2</v>
      </c>
      <c r="P41" s="35">
        <f>+'Certificados ISO'!P6/'Certificados ISO'!P$12</f>
        <v>2.9561043206131669E-2</v>
      </c>
      <c r="Q41" s="35">
        <f t="shared" si="4"/>
        <v>4.0846524306134377E-2</v>
      </c>
    </row>
    <row r="42" spans="1:17" x14ac:dyDescent="0.25">
      <c r="A42" s="28" t="s">
        <v>54</v>
      </c>
      <c r="B42" s="35">
        <f>+'Certificados ISO'!B7/'Certificados ISO'!B$12</f>
        <v>9.1753608689438326E-2</v>
      </c>
      <c r="C42" s="35">
        <f>+'Certificados ISO'!C7/'Certificados ISO'!C$12</f>
        <v>9.7693351424694708E-2</v>
      </c>
      <c r="D42" s="35">
        <f>+'Certificados ISO'!D7/'Certificados ISO'!D$12</f>
        <v>9.2721588415971917E-2</v>
      </c>
      <c r="E42" s="35">
        <f>+'Certificados ISO'!E7/'Certificados ISO'!E$12</f>
        <v>0.1106593851132686</v>
      </c>
      <c r="F42" s="35">
        <f>+'Certificados ISO'!F7/'Certificados ISO'!F$12</f>
        <v>0.10652963259277494</v>
      </c>
      <c r="G42" s="35">
        <f>+'Certificados ISO'!G7/'Certificados ISO'!G$12</f>
        <v>0.10709631821896327</v>
      </c>
      <c r="H42" s="35">
        <f>+'Certificados ISO'!H7/'Certificados ISO'!H$12</f>
        <v>9.472576306864694E-2</v>
      </c>
      <c r="I42" s="35">
        <f>+'Certificados ISO'!I7/'Certificados ISO'!I$12</f>
        <v>9.3814103314068212E-2</v>
      </c>
      <c r="J42" s="35">
        <f>+'Certificados ISO'!J7/'Certificados ISO'!J$12</f>
        <v>7.457366146520715E-2</v>
      </c>
      <c r="K42" s="35">
        <f>+'Certificados ISO'!K7/'Certificados ISO'!K$12</f>
        <v>6.1551433389544691E-2</v>
      </c>
      <c r="L42" s="35">
        <f>+'Certificados ISO'!L7/'Certificados ISO'!L$12</f>
        <v>4.9620135083014161E-2</v>
      </c>
      <c r="M42" s="35">
        <f>+'Certificados ISO'!M7/'Certificados ISO'!M$12</f>
        <v>5.2876588166075662E-2</v>
      </c>
      <c r="N42" s="35">
        <f>+'Certificados ISO'!N7/'Certificados ISO'!N$12</f>
        <v>5.5450776173423026E-2</v>
      </c>
      <c r="O42" s="35">
        <f>+'Certificados ISO'!O7/'Certificados ISO'!O$12</f>
        <v>5.893119365967104E-2</v>
      </c>
      <c r="P42" s="35">
        <f>+'Certificados ISO'!P7/'Certificados ISO'!P$12</f>
        <v>6.2347711066246307E-2</v>
      </c>
      <c r="Q42" s="35">
        <f t="shared" si="4"/>
        <v>6.8307134574484646E-2</v>
      </c>
    </row>
    <row r="43" spans="1:17" x14ac:dyDescent="0.25">
      <c r="A43" s="28" t="s">
        <v>39</v>
      </c>
      <c r="B43" s="35">
        <f>+'Certificados ISO'!B8/'Certificados ISO'!B$12</f>
        <v>0.51829355438044877</v>
      </c>
      <c r="C43" s="35">
        <f>+'Certificados ISO'!C8/'Certificados ISO'!C$12</f>
        <v>0.48019433623670504</v>
      </c>
      <c r="D43" s="35">
        <f>+'Certificados ISO'!D8/'Certificados ISO'!D$12</f>
        <v>0.49201952610794208</v>
      </c>
      <c r="E43" s="35">
        <f>+'Certificados ISO'!E8/'Certificados ISO'!E$12</f>
        <v>0.47137944983818769</v>
      </c>
      <c r="F43" s="35">
        <f>+'Certificados ISO'!F8/'Certificados ISO'!F$12</f>
        <v>0.47569081174226108</v>
      </c>
      <c r="G43" s="35">
        <f>+'Certificados ISO'!G8/'Certificados ISO'!G$12</f>
        <v>0.4395719681074276</v>
      </c>
      <c r="H43" s="35">
        <f>+'Certificados ISO'!H8/'Certificados ISO'!H$12</f>
        <v>0.43033203493968319</v>
      </c>
      <c r="I43" s="35">
        <f>+'Certificados ISO'!I8/'Certificados ISO'!I$12</f>
        <v>0.43614822441132195</v>
      </c>
      <c r="J43" s="35">
        <f>+'Certificados ISO'!J8/'Certificados ISO'!J$12</f>
        <v>0.42114354475584193</v>
      </c>
      <c r="K43" s="35">
        <f>+'Certificados ISO'!K8/'Certificados ISO'!K$12</f>
        <v>0.41425647226022677</v>
      </c>
      <c r="L43" s="35">
        <f>+'Certificados ISO'!L8/'Certificados ISO'!L$12</f>
        <v>0.40021258083902161</v>
      </c>
      <c r="M43" s="35">
        <f>+'Certificados ISO'!M8/'Certificados ISO'!M$12</f>
        <v>0.40996549366323726</v>
      </c>
      <c r="N43" s="35">
        <f>+'Certificados ISO'!N8/'Certificados ISO'!N$12</f>
        <v>0.38628085795224604</v>
      </c>
      <c r="O43" s="35">
        <f>+'Certificados ISO'!O8/'Certificados ISO'!O$12</f>
        <v>0.39314395722526296</v>
      </c>
      <c r="P43" s="35">
        <f>+'Certificados ISO'!P8/'Certificados ISO'!P$12</f>
        <v>0.39485557621988615</v>
      </c>
      <c r="Q43" s="35">
        <f t="shared" si="4"/>
        <v>0.4129583561553497</v>
      </c>
    </row>
    <row r="44" spans="1:17" x14ac:dyDescent="0.25">
      <c r="A44" s="28" t="s">
        <v>40</v>
      </c>
      <c r="B44" s="35">
        <f>+'Certificados ISO'!B9/'Certificados ISO'!B$12</f>
        <v>0.3658710876089753</v>
      </c>
      <c r="C44" s="35">
        <f>+'Certificados ISO'!C9/'Certificados ISO'!C$12</f>
        <v>0.39361841817306431</v>
      </c>
      <c r="D44" s="35">
        <f>+'Certificados ISO'!D9/'Certificados ISO'!D$12</f>
        <v>0.38991882404563405</v>
      </c>
      <c r="E44" s="35">
        <f>+'Certificados ISO'!E9/'Certificados ISO'!E$12</f>
        <v>0.39051375404530747</v>
      </c>
      <c r="F44" s="35">
        <f>+'Certificados ISO'!F9/'Certificados ISO'!F$12</f>
        <v>0.38696227460151394</v>
      </c>
      <c r="G44" s="35">
        <f>+'Certificados ISO'!G9/'Certificados ISO'!G$12</f>
        <v>0.42019126708925059</v>
      </c>
      <c r="H44" s="35">
        <f>+'Certificados ISO'!H9/'Certificados ISO'!H$12</f>
        <v>0.43899498933997821</v>
      </c>
      <c r="I44" s="35">
        <f>+'Certificados ISO'!I9/'Certificados ISO'!I$12</f>
        <v>0.43231859980812881</v>
      </c>
      <c r="J44" s="35">
        <f>+'Certificados ISO'!J9/'Certificados ISO'!J$12</f>
        <v>0.46806666149108506</v>
      </c>
      <c r="K44" s="35">
        <f>+'Certificados ISO'!K9/'Certificados ISO'!K$12</f>
        <v>0.48339643853341396</v>
      </c>
      <c r="L44" s="35">
        <f>+'Certificados ISO'!L9/'Certificados ISO'!L$12</f>
        <v>0.51059764815628728</v>
      </c>
      <c r="M44" s="35">
        <f>+'Certificados ISO'!M9/'Certificados ISO'!M$12</f>
        <v>0.50308887369408617</v>
      </c>
      <c r="N44" s="35">
        <f>+'Certificados ISO'!N9/'Certificados ISO'!N$12</f>
        <v>0.52432748180783884</v>
      </c>
      <c r="O44" s="35">
        <f>+'Certificados ISO'!O9/'Certificados ISO'!O$12</f>
        <v>0.51314578400444044</v>
      </c>
      <c r="P44" s="35">
        <f>+'Certificados ISO'!P9/'Certificados ISO'!P$12</f>
        <v>0.50088016787834788</v>
      </c>
      <c r="Q44" s="35">
        <f t="shared" si="4"/>
        <v>0.48245299885874654</v>
      </c>
    </row>
    <row r="45" spans="1:17" x14ac:dyDescent="0.25">
      <c r="A45" s="28" t="s">
        <v>44</v>
      </c>
      <c r="B45" s="35">
        <f>+'Certificados ISO'!B10/'Certificados ISO'!B$12</f>
        <v>8.1463484350435909E-3</v>
      </c>
      <c r="C45" s="35">
        <f>+'Certificados ISO'!C10/'Certificados ISO'!C$12</f>
        <v>1.1686435855911061E-2</v>
      </c>
      <c r="D45" s="35">
        <f>+'Certificados ISO'!D10/'Certificados ISO'!D$12</f>
        <v>1.1490785432207109E-2</v>
      </c>
      <c r="E45" s="35">
        <f>+'Certificados ISO'!E10/'Certificados ISO'!E$12</f>
        <v>1.2864077669902912E-2</v>
      </c>
      <c r="F45" s="35">
        <f>+'Certificados ISO'!F10/'Certificados ISO'!F$12</f>
        <v>1.4262416148686074E-2</v>
      </c>
      <c r="G45" s="35">
        <f>+'Certificados ISO'!G10/'Certificados ISO'!G$12</f>
        <v>1.4599023786911677E-2</v>
      </c>
      <c r="H45" s="35">
        <f>+'Certificados ISO'!H10/'Certificados ISO'!H$12</f>
        <v>1.64533163012873E-2</v>
      </c>
      <c r="I45" s="35">
        <f>+'Certificados ISO'!I10/'Certificados ISO'!I$12</f>
        <v>1.7167013750770215E-2</v>
      </c>
      <c r="J45" s="35">
        <f>+'Certificados ISO'!J10/'Certificados ISO'!J$12</f>
        <v>1.8929689723882721E-2</v>
      </c>
      <c r="K45" s="35">
        <f>+'Certificados ISO'!K10/'Certificados ISO'!K$12</f>
        <v>1.999215162217485E-2</v>
      </c>
      <c r="L45" s="35">
        <f>+'Certificados ISO'!L10/'Certificados ISO'!L$12</f>
        <v>2.0257967296635482E-2</v>
      </c>
      <c r="M45" s="35">
        <f>+'Certificados ISO'!M10/'Certificados ISO'!M$12</f>
        <v>1.7412183758169414E-2</v>
      </c>
      <c r="N45" s="35">
        <f>+'Certificados ISO'!N10/'Certificados ISO'!N$12</f>
        <v>1.8039446255812712E-2</v>
      </c>
      <c r="O45" s="35">
        <f>+'Certificados ISO'!O10/'Certificados ISO'!O$12</f>
        <v>1.7456280256030129E-2</v>
      </c>
      <c r="P45" s="35">
        <f>+'Certificados ISO'!P10/'Certificados ISO'!P$12</f>
        <v>2.2118569055883202E-2</v>
      </c>
      <c r="Q45" s="35">
        <f t="shared" si="4"/>
        <v>1.8169378135928234E-2</v>
      </c>
    </row>
    <row r="46" spans="1:17" ht="15.75" thickBot="1" x14ac:dyDescent="0.3">
      <c r="A46" s="28" t="s">
        <v>41</v>
      </c>
      <c r="B46" s="35">
        <f>+'Certificados ISO'!B11/'Certificados ISO'!B$12</f>
        <v>6.7171644990710305E-3</v>
      </c>
      <c r="C46" s="35">
        <f>+'Certificados ISO'!C11/'Certificados ISO'!C$12</f>
        <v>6.8280299382851139E-3</v>
      </c>
      <c r="D46" s="35">
        <f>+'Certificados ISO'!D11/'Certificados ISO'!D$12</f>
        <v>5.3203159280386138E-3</v>
      </c>
      <c r="E46" s="35">
        <f>+'Certificados ISO'!E11/'Certificados ISO'!E$12</f>
        <v>6.1286407766990292E-3</v>
      </c>
      <c r="F46" s="35">
        <f>+'Certificados ISO'!F11/'Certificados ISO'!F$12</f>
        <v>6.9235029847990641E-3</v>
      </c>
      <c r="G46" s="35">
        <f>+'Certificados ISO'!G11/'Certificados ISO'!G$12</f>
        <v>9.5191819245974783E-3</v>
      </c>
      <c r="H46" s="35">
        <f>+'Certificados ISO'!H11/'Certificados ISO'!H$12</f>
        <v>9.3286435234745373E-3</v>
      </c>
      <c r="I46" s="35">
        <f>+'Certificados ISO'!I11/'Certificados ISO'!I$12</f>
        <v>1.2136244160017471E-2</v>
      </c>
      <c r="J46" s="35">
        <f>+'Certificados ISO'!J11/'Certificados ISO'!J$12</f>
        <v>1.0195895763786456E-2</v>
      </c>
      <c r="K46" s="35">
        <f>+'Certificados ISO'!K11/'Certificados ISO'!K$12</f>
        <v>1.2753613965870162E-2</v>
      </c>
      <c r="L46" s="35">
        <f>+'Certificados ISO'!L11/'Certificados ISO'!L$12</f>
        <v>1.2445397221200678E-2</v>
      </c>
      <c r="M46" s="35">
        <f>+'Certificados ISO'!M11/'Certificados ISO'!M$12</f>
        <v>9.9980918154785568E-3</v>
      </c>
      <c r="N46" s="35">
        <f>+'Certificados ISO'!N11/'Certificados ISO'!N$12</f>
        <v>9.2583401418721324E-3</v>
      </c>
      <c r="O46" s="35">
        <f>+'Certificados ISO'!O11/'Certificados ISO'!O$12</f>
        <v>1.0001615996964737E-2</v>
      </c>
      <c r="P46" s="35">
        <f>+'Certificados ISO'!P11/'Certificados ISO'!P$12</f>
        <v>1.1384167586616143E-2</v>
      </c>
      <c r="Q46" s="35">
        <f t="shared" si="4"/>
        <v>1.0363332606692545E-2</v>
      </c>
    </row>
    <row r="47" spans="1:17" ht="15.75" thickBot="1" x14ac:dyDescent="0.3">
      <c r="A47" s="32" t="s">
        <v>57</v>
      </c>
      <c r="B47" s="33">
        <f>+'Certificados ISO'!B12/'Certificados ISO'!B$12</f>
        <v>1</v>
      </c>
      <c r="C47" s="33">
        <f>+'Certificados ISO'!C12/'Certificados ISO'!C$12</f>
        <v>1</v>
      </c>
      <c r="D47" s="33">
        <f>+'Certificados ISO'!D12/'Certificados ISO'!D$12</f>
        <v>1</v>
      </c>
      <c r="E47" s="33">
        <f>+'Certificados ISO'!E12/'Certificados ISO'!E$12</f>
        <v>1</v>
      </c>
      <c r="F47" s="33">
        <f>+'Certificados ISO'!F12/'Certificados ISO'!F$12</f>
        <v>1</v>
      </c>
      <c r="G47" s="33">
        <f>+'Certificados ISO'!G12/'Certificados ISO'!G$12</f>
        <v>1</v>
      </c>
      <c r="H47" s="33">
        <f>+'Certificados ISO'!H12/'Certificados ISO'!H$12</f>
        <v>1</v>
      </c>
      <c r="I47" s="33">
        <f>+'Certificados ISO'!I12/'Certificados ISO'!I$12</f>
        <v>1</v>
      </c>
      <c r="J47" s="33">
        <f>+'Certificados ISO'!J12/'Certificados ISO'!J$12</f>
        <v>1</v>
      </c>
      <c r="K47" s="33">
        <f>+'Certificados ISO'!K12/'Certificados ISO'!K$12</f>
        <v>1</v>
      </c>
      <c r="L47" s="33">
        <f>+'Certificados ISO'!L12/'Certificados ISO'!L$12</f>
        <v>1</v>
      </c>
      <c r="M47" s="33">
        <f>+'Certificados ISO'!M12/'Certificados ISO'!M$12</f>
        <v>1</v>
      </c>
      <c r="N47" s="33">
        <f>+'Certificados ISO'!N12/'Certificados ISO'!N$12</f>
        <v>1</v>
      </c>
      <c r="O47" s="34">
        <f>+'Certificados ISO'!O12/'Certificados ISO'!O$12</f>
        <v>1</v>
      </c>
      <c r="P47" s="34">
        <f>+'Certificados ISO'!P12/'Certificados ISO'!P$12</f>
        <v>1</v>
      </c>
      <c r="Q47" s="34">
        <f t="shared" si="4"/>
        <v>1</v>
      </c>
    </row>
    <row r="49" spans="1:15" x14ac:dyDescent="0.25">
      <c r="A49" s="72" t="s">
        <v>59</v>
      </c>
    </row>
    <row r="50" spans="1:15" x14ac:dyDescent="0.25">
      <c r="A50" s="22"/>
    </row>
    <row r="51" spans="1:15" x14ac:dyDescent="0.25">
      <c r="A51" s="23" t="s">
        <v>56</v>
      </c>
    </row>
    <row r="53" spans="1:15" x14ac:dyDescent="0.25">
      <c r="A53" s="25" t="s">
        <v>43</v>
      </c>
      <c r="B53" s="25">
        <v>2000</v>
      </c>
      <c r="C53" s="25">
        <v>2001</v>
      </c>
      <c r="D53" s="25">
        <v>2002</v>
      </c>
      <c r="E53" s="25">
        <v>2003</v>
      </c>
      <c r="F53" s="25">
        <v>2004</v>
      </c>
      <c r="G53" s="25">
        <v>2005</v>
      </c>
      <c r="H53" s="25">
        <v>2006</v>
      </c>
      <c r="I53" s="25">
        <v>2007</v>
      </c>
      <c r="J53" s="25">
        <v>2008</v>
      </c>
      <c r="K53" s="25">
        <v>2009</v>
      </c>
      <c r="L53" s="25">
        <v>2010</v>
      </c>
      <c r="M53" s="25">
        <v>2011</v>
      </c>
      <c r="N53" s="25">
        <v>2012</v>
      </c>
      <c r="O53" s="25">
        <v>2013</v>
      </c>
    </row>
    <row r="54" spans="1:15" x14ac:dyDescent="0.25">
      <c r="A54" s="25" t="s">
        <v>36</v>
      </c>
      <c r="B54" s="29">
        <f>+C4/B4-1</f>
        <v>0.76744186046511631</v>
      </c>
      <c r="C54" s="29">
        <f t="shared" ref="C54:O54" si="5">+D4/C4-1</f>
        <v>0.36403508771929816</v>
      </c>
      <c r="D54" s="29">
        <f t="shared" si="5"/>
        <v>0.34405144694533751</v>
      </c>
      <c r="E54" s="29">
        <f t="shared" si="5"/>
        <v>0.49760765550239228</v>
      </c>
      <c r="F54" s="29">
        <f t="shared" si="5"/>
        <v>0.305111821086262</v>
      </c>
      <c r="G54" s="29">
        <f t="shared" si="5"/>
        <v>0.38310893512851907</v>
      </c>
      <c r="H54" s="29">
        <f t="shared" si="5"/>
        <v>-4.5132743362831906E-2</v>
      </c>
      <c r="I54" s="29">
        <f t="shared" si="5"/>
        <v>1.5755329008340979E-2</v>
      </c>
      <c r="J54" s="29">
        <f t="shared" si="5"/>
        <v>0.38503649635036497</v>
      </c>
      <c r="K54" s="29">
        <f t="shared" si="5"/>
        <v>8.5638998682477929E-3</v>
      </c>
      <c r="L54" s="29">
        <f t="shared" si="5"/>
        <v>9.4056172436316032E-2</v>
      </c>
      <c r="M54" s="29">
        <f t="shared" si="5"/>
        <v>3.8805970149253799E-2</v>
      </c>
      <c r="N54" s="29">
        <f t="shared" si="5"/>
        <v>0.19770114942528738</v>
      </c>
      <c r="O54" s="29">
        <f t="shared" si="5"/>
        <v>0.21785028790786942</v>
      </c>
    </row>
    <row r="55" spans="1:15" x14ac:dyDescent="0.25">
      <c r="A55" s="25" t="s">
        <v>37</v>
      </c>
      <c r="B55" s="29">
        <f t="shared" ref="B55:O62" si="6">+C5/B5-1</f>
        <v>0.79935275080906143</v>
      </c>
      <c r="C55" s="29">
        <f t="shared" si="6"/>
        <v>0.22482014388489202</v>
      </c>
      <c r="D55" s="29">
        <f t="shared" si="6"/>
        <v>1.0822320117474304</v>
      </c>
      <c r="E55" s="29">
        <f t="shared" si="6"/>
        <v>0.19252468265162204</v>
      </c>
      <c r="F55" s="29">
        <f t="shared" si="6"/>
        <v>0.74748669426374925</v>
      </c>
      <c r="G55" s="29">
        <f t="shared" si="6"/>
        <v>0.15431472081218267</v>
      </c>
      <c r="H55" s="29">
        <f t="shared" si="6"/>
        <v>0.27675168572266196</v>
      </c>
      <c r="I55" s="29">
        <f t="shared" si="6"/>
        <v>-2.1814006888633775E-2</v>
      </c>
      <c r="J55" s="29">
        <f t="shared" si="6"/>
        <v>3.5915492957746542E-2</v>
      </c>
      <c r="K55" s="29">
        <f t="shared" si="6"/>
        <v>-0.15069113981418536</v>
      </c>
      <c r="L55" s="29">
        <f t="shared" si="6"/>
        <v>0.86739594450373536</v>
      </c>
      <c r="M55" s="29">
        <f t="shared" si="6"/>
        <v>1.0715816545220802E-2</v>
      </c>
      <c r="N55" s="29">
        <f t="shared" si="6"/>
        <v>0.15945716709075497</v>
      </c>
      <c r="O55" s="29">
        <f t="shared" si="6"/>
        <v>0.20580346257010484</v>
      </c>
    </row>
    <row r="56" spans="1:15" x14ac:dyDescent="0.25">
      <c r="A56" s="25" t="s">
        <v>38</v>
      </c>
      <c r="B56" s="29">
        <f t="shared" si="6"/>
        <v>0.71897435897435891</v>
      </c>
      <c r="C56" s="29">
        <f t="shared" si="6"/>
        <v>0.61097852028639621</v>
      </c>
      <c r="D56" s="29">
        <f t="shared" si="6"/>
        <v>0.50111111111111106</v>
      </c>
      <c r="E56" s="29">
        <f t="shared" si="6"/>
        <v>0.29114236368122381</v>
      </c>
      <c r="F56" s="29">
        <f t="shared" si="6"/>
        <v>0.28855341104528942</v>
      </c>
      <c r="G56" s="29">
        <f t="shared" si="6"/>
        <v>5.5761530476049259E-2</v>
      </c>
      <c r="H56" s="29">
        <f t="shared" si="6"/>
        <v>7.781991852788317E-2</v>
      </c>
      <c r="I56" s="29">
        <f t="shared" si="6"/>
        <v>-5.2912811156001549E-2</v>
      </c>
      <c r="J56" s="29">
        <f t="shared" si="6"/>
        <v>-1.0045410760974316E-2</v>
      </c>
      <c r="K56" s="29">
        <f t="shared" si="6"/>
        <v>1.6958576591604047E-2</v>
      </c>
      <c r="L56" s="29">
        <f t="shared" si="6"/>
        <v>-0.13860032804811373</v>
      </c>
      <c r="M56" s="29">
        <f t="shared" si="6"/>
        <v>0.18216439225642644</v>
      </c>
      <c r="N56" s="29">
        <f t="shared" si="6"/>
        <v>0.15073825503355698</v>
      </c>
      <c r="O56" s="29">
        <f t="shared" si="6"/>
        <v>4.012597690423414E-2</v>
      </c>
    </row>
    <row r="57" spans="1:15" x14ac:dyDescent="0.25">
      <c r="A57" s="25" t="s">
        <v>54</v>
      </c>
      <c r="B57" s="29">
        <f t="shared" si="6"/>
        <v>0.73831775700934577</v>
      </c>
      <c r="C57" s="29">
        <f t="shared" si="6"/>
        <v>0.51478494623655924</v>
      </c>
      <c r="D57" s="29">
        <f t="shared" si="6"/>
        <v>0.61816030760130136</v>
      </c>
      <c r="E57" s="29">
        <f t="shared" si="6"/>
        <v>0.26558216048254435</v>
      </c>
      <c r="F57" s="29">
        <f t="shared" si="6"/>
        <v>0.40063547082611217</v>
      </c>
      <c r="G57" s="29">
        <f t="shared" si="6"/>
        <v>8.5790884718498717E-2</v>
      </c>
      <c r="H57" s="29">
        <f t="shared" si="6"/>
        <v>0.14226020892687563</v>
      </c>
      <c r="I57" s="29">
        <f t="shared" si="6"/>
        <v>-4.1652810109743976E-2</v>
      </c>
      <c r="J57" s="29">
        <f t="shared" si="6"/>
        <v>6.9402272924439234E-3</v>
      </c>
      <c r="K57" s="29">
        <f t="shared" si="6"/>
        <v>-4.6782114241406103E-2</v>
      </c>
      <c r="L57" s="29">
        <f t="shared" si="6"/>
        <v>0.20218727404193793</v>
      </c>
      <c r="M57" s="29">
        <f t="shared" si="6"/>
        <v>9.194797383655362E-2</v>
      </c>
      <c r="N57" s="29">
        <f t="shared" si="6"/>
        <v>0.15498485265767004</v>
      </c>
      <c r="O57" s="29">
        <f t="shared" si="6"/>
        <v>0.12113263785394923</v>
      </c>
    </row>
    <row r="58" spans="1:15" x14ac:dyDescent="0.25">
      <c r="A58" s="25" t="s">
        <v>39</v>
      </c>
      <c r="B58" s="29">
        <f t="shared" si="6"/>
        <v>0.51261546946091263</v>
      </c>
      <c r="C58" s="29">
        <f t="shared" si="6"/>
        <v>0.63531127518002006</v>
      </c>
      <c r="D58" s="29">
        <f t="shared" si="6"/>
        <v>0.29897998996711439</v>
      </c>
      <c r="E58" s="29">
        <f t="shared" si="6"/>
        <v>0.32666809697489807</v>
      </c>
      <c r="F58" s="29">
        <f t="shared" si="6"/>
        <v>0.2874377385341873</v>
      </c>
      <c r="G58" s="29">
        <f t="shared" si="6"/>
        <v>0.20178369551563868</v>
      </c>
      <c r="H58" s="29">
        <f t="shared" si="6"/>
        <v>0.16894872170077546</v>
      </c>
      <c r="I58" s="29">
        <f t="shared" si="6"/>
        <v>0.16413025984012597</v>
      </c>
      <c r="J58" s="29">
        <f t="shared" si="6"/>
        <v>0.20002457870562385</v>
      </c>
      <c r="K58" s="29">
        <f t="shared" si="6"/>
        <v>0.14233595330141591</v>
      </c>
      <c r="L58" s="29">
        <f t="shared" si="6"/>
        <v>0.15564171812140715</v>
      </c>
      <c r="M58" s="29">
        <f t="shared" si="6"/>
        <v>-1.8899210674320766E-2</v>
      </c>
      <c r="N58" s="29">
        <f t="shared" si="6"/>
        <v>0.10608142166697965</v>
      </c>
      <c r="O58" s="29">
        <f t="shared" si="6"/>
        <v>6.4310606737556952E-2</v>
      </c>
    </row>
    <row r="59" spans="1:15" x14ac:dyDescent="0.25">
      <c r="A59" s="25" t="s">
        <v>40</v>
      </c>
      <c r="B59" s="29">
        <f t="shared" si="6"/>
        <v>0.75644531249999991</v>
      </c>
      <c r="C59" s="29">
        <f t="shared" si="6"/>
        <v>0.58100745023907474</v>
      </c>
      <c r="D59" s="29">
        <f t="shared" si="6"/>
        <v>0.35792657195104804</v>
      </c>
      <c r="E59" s="29">
        <f t="shared" si="6"/>
        <v>0.30268814419640555</v>
      </c>
      <c r="F59" s="29">
        <f t="shared" si="6"/>
        <v>0.51286231163770823</v>
      </c>
      <c r="G59" s="29">
        <f t="shared" si="6"/>
        <v>0.28252299605781861</v>
      </c>
      <c r="H59" s="29">
        <f t="shared" si="6"/>
        <v>0.13581967213114754</v>
      </c>
      <c r="I59" s="29">
        <f t="shared" si="6"/>
        <v>0.30529696182434862</v>
      </c>
      <c r="J59" s="29">
        <f t="shared" si="6"/>
        <v>0.25993089149965454</v>
      </c>
      <c r="K59" s="29">
        <f t="shared" si="6"/>
        <v>0.24895783053227438</v>
      </c>
      <c r="L59" s="29">
        <f t="shared" si="6"/>
        <v>0.11155906895037337</v>
      </c>
      <c r="M59" s="29">
        <f t="shared" si="6"/>
        <v>8.5214656541631406E-2</v>
      </c>
      <c r="N59" s="29">
        <f t="shared" si="6"/>
        <v>6.3596315578694496E-2</v>
      </c>
      <c r="O59" s="29">
        <f t="shared" si="6"/>
        <v>3.4367319554457154E-2</v>
      </c>
    </row>
    <row r="60" spans="1:15" x14ac:dyDescent="0.25">
      <c r="A60" s="25" t="s">
        <v>44</v>
      </c>
      <c r="B60" s="29">
        <f t="shared" si="6"/>
        <v>1.3421052631578947</v>
      </c>
      <c r="C60" s="29">
        <f t="shared" si="6"/>
        <v>0.56928838951310867</v>
      </c>
      <c r="D60" s="29">
        <f t="shared" si="6"/>
        <v>0.5178997613365155</v>
      </c>
      <c r="E60" s="29">
        <f t="shared" si="6"/>
        <v>0.45754716981132071</v>
      </c>
      <c r="F60" s="29">
        <f t="shared" si="6"/>
        <v>0.4261057173678533</v>
      </c>
      <c r="G60" s="29">
        <f t="shared" si="6"/>
        <v>0.38350983358547652</v>
      </c>
      <c r="H60" s="29">
        <f t="shared" si="6"/>
        <v>0.20338983050847448</v>
      </c>
      <c r="I60" s="29">
        <f t="shared" si="6"/>
        <v>0.32939572921399374</v>
      </c>
      <c r="J60" s="29">
        <f t="shared" si="6"/>
        <v>0.28844839371155162</v>
      </c>
      <c r="K60" s="29">
        <f t="shared" si="6"/>
        <v>0.19814323607427053</v>
      </c>
      <c r="L60" s="29">
        <f t="shared" si="6"/>
        <v>-3.0329864954615871E-2</v>
      </c>
      <c r="M60" s="29">
        <f t="shared" si="6"/>
        <v>7.8767123287671215E-2</v>
      </c>
      <c r="N60" s="29">
        <f t="shared" si="6"/>
        <v>5.1640211640211708E-2</v>
      </c>
      <c r="O60" s="29">
        <f t="shared" si="6"/>
        <v>0.34272489434493858</v>
      </c>
    </row>
    <row r="61" spans="1:15" ht="15.75" thickBot="1" x14ac:dyDescent="0.3">
      <c r="A61" s="30" t="s">
        <v>41</v>
      </c>
      <c r="B61" s="31">
        <f t="shared" si="6"/>
        <v>0.65957446808510634</v>
      </c>
      <c r="C61" s="31">
        <f t="shared" si="6"/>
        <v>0.24358974358974361</v>
      </c>
      <c r="D61" s="31">
        <f t="shared" si="6"/>
        <v>0.56185567010309279</v>
      </c>
      <c r="E61" s="31">
        <f t="shared" si="6"/>
        <v>0.48514851485148514</v>
      </c>
      <c r="F61" s="31">
        <f t="shared" si="6"/>
        <v>0.91555555555555546</v>
      </c>
      <c r="G61" s="31">
        <f t="shared" si="6"/>
        <v>0.20301624129930396</v>
      </c>
      <c r="H61" s="31">
        <f t="shared" si="6"/>
        <v>0.50048216007714563</v>
      </c>
      <c r="I61" s="31">
        <f t="shared" si="6"/>
        <v>1.2853470437018011E-2</v>
      </c>
      <c r="J61" s="31">
        <f t="shared" si="6"/>
        <v>0.52601522842639592</v>
      </c>
      <c r="K61" s="31">
        <f t="shared" si="6"/>
        <v>0.15384615384615374</v>
      </c>
      <c r="L61" s="31">
        <f t="shared" si="6"/>
        <v>-9.3693693693693736E-2</v>
      </c>
      <c r="M61" s="31">
        <f t="shared" si="6"/>
        <v>-3.5785288270377746E-2</v>
      </c>
      <c r="N61" s="31">
        <f t="shared" si="6"/>
        <v>0.17402061855670103</v>
      </c>
      <c r="O61" s="31">
        <f t="shared" si="6"/>
        <v>0.20618194590797323</v>
      </c>
    </row>
    <row r="62" spans="1:15" ht="15.75" thickBot="1" x14ac:dyDescent="0.3">
      <c r="A62" s="32" t="s">
        <v>57</v>
      </c>
      <c r="B62" s="33">
        <f t="shared" si="6"/>
        <v>0.63262826925825344</v>
      </c>
      <c r="C62" s="33">
        <f t="shared" si="6"/>
        <v>0.59600822865146408</v>
      </c>
      <c r="D62" s="33">
        <f t="shared" si="6"/>
        <v>0.35585783238262403</v>
      </c>
      <c r="E62" s="33">
        <f t="shared" si="6"/>
        <v>0.3146440129449839</v>
      </c>
      <c r="F62" s="33">
        <f t="shared" si="6"/>
        <v>0.39322419841221001</v>
      </c>
      <c r="G62" s="33">
        <f t="shared" si="6"/>
        <v>0.22758795856615932</v>
      </c>
      <c r="H62" s="33">
        <f t="shared" si="6"/>
        <v>0.15336038070221214</v>
      </c>
      <c r="I62" s="33">
        <f t="shared" si="6"/>
        <v>0.20560638322764824</v>
      </c>
      <c r="J62" s="33">
        <f t="shared" si="6"/>
        <v>0.21997515720829131</v>
      </c>
      <c r="K62" s="33">
        <f t="shared" si="6"/>
        <v>0.18242175485485812</v>
      </c>
      <c r="L62" s="33">
        <f t="shared" si="6"/>
        <v>0.12814947034183355</v>
      </c>
      <c r="M62" s="33">
        <f t="shared" si="6"/>
        <v>4.1256539507370293E-2</v>
      </c>
      <c r="N62" s="33">
        <f t="shared" si="6"/>
        <v>8.6772599894626712E-2</v>
      </c>
      <c r="O62" s="34">
        <f t="shared" si="6"/>
        <v>5.9697035699480816E-2</v>
      </c>
    </row>
    <row r="63" spans="1:15" x14ac:dyDescent="0.25">
      <c r="A63" s="72" t="s">
        <v>59</v>
      </c>
    </row>
  </sheetData>
  <mergeCells count="10">
    <mergeCell ref="Q9:R9"/>
    <mergeCell ref="Q10:R10"/>
    <mergeCell ref="Q11:R11"/>
    <mergeCell ref="Q12:R12"/>
    <mergeCell ref="Q3:R3"/>
    <mergeCell ref="Q4:R4"/>
    <mergeCell ref="Q5:R5"/>
    <mergeCell ref="Q6:R6"/>
    <mergeCell ref="Q8:R8"/>
    <mergeCell ref="Q7:R7"/>
  </mergeCells>
  <hyperlinks>
    <hyperlink ref="A14" r:id="rId1"/>
    <hyperlink ref="A49" r:id="rId2"/>
    <hyperlink ref="A63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3"/>
  <sheetViews>
    <sheetView workbookViewId="0">
      <selection activeCell="A11" sqref="A11"/>
    </sheetView>
  </sheetViews>
  <sheetFormatPr defaultColWidth="11.42578125" defaultRowHeight="15" x14ac:dyDescent="0.25"/>
  <cols>
    <col min="2" max="2" width="3.7109375" hidden="1" customWidth="1"/>
    <col min="4" max="4" width="21.140625" customWidth="1"/>
  </cols>
  <sheetData>
    <row r="3" spans="1:20" x14ac:dyDescent="0.25">
      <c r="A3" t="s">
        <v>12</v>
      </c>
    </row>
    <row r="5" spans="1:20" ht="15" customHeight="1" x14ac:dyDescent="0.25">
      <c r="A5" s="38" t="s">
        <v>20</v>
      </c>
      <c r="B5" s="39"/>
      <c r="C5" s="39"/>
      <c r="D5" s="40"/>
      <c r="E5" s="44" t="s">
        <v>17</v>
      </c>
      <c r="F5" s="44" t="s">
        <v>0</v>
      </c>
      <c r="G5" s="44" t="s">
        <v>1</v>
      </c>
      <c r="H5" s="44" t="s">
        <v>2</v>
      </c>
      <c r="I5" s="44" t="s">
        <v>3</v>
      </c>
      <c r="J5" s="44" t="s">
        <v>4</v>
      </c>
      <c r="K5" s="44" t="s">
        <v>5</v>
      </c>
      <c r="L5" s="44" t="s">
        <v>6</v>
      </c>
      <c r="M5" s="44" t="s">
        <v>7</v>
      </c>
      <c r="N5" s="44" t="s">
        <v>8</v>
      </c>
      <c r="O5" s="44" t="s">
        <v>9</v>
      </c>
      <c r="P5" s="44" t="s">
        <v>10</v>
      </c>
      <c r="Q5" s="46" t="s">
        <v>11</v>
      </c>
      <c r="R5" s="47"/>
      <c r="S5" s="47"/>
      <c r="T5" s="48"/>
    </row>
    <row r="6" spans="1:20" x14ac:dyDescent="0.25">
      <c r="A6" s="41"/>
      <c r="B6" s="42"/>
      <c r="C6" s="42"/>
      <c r="D6" s="43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9"/>
      <c r="R6" s="50"/>
      <c r="S6" s="50"/>
      <c r="T6" s="51"/>
    </row>
    <row r="7" spans="1:20" x14ac:dyDescent="0.25">
      <c r="A7" s="61" t="s">
        <v>13</v>
      </c>
      <c r="B7" s="62"/>
      <c r="C7" s="62"/>
      <c r="D7" s="63"/>
      <c r="E7" s="1">
        <v>2.1619753164010023</v>
      </c>
      <c r="F7" s="2">
        <v>4.3095870788262571</v>
      </c>
      <c r="G7" s="1">
        <v>3.6895522388059701</v>
      </c>
      <c r="H7" s="1">
        <v>1.2903794046781329</v>
      </c>
      <c r="I7" s="2">
        <v>11.360150893941041</v>
      </c>
      <c r="J7" s="1">
        <v>19.55879209835572</v>
      </c>
      <c r="K7" s="1">
        <v>5.2451519801980195</v>
      </c>
      <c r="L7" s="1">
        <v>3.394328224193194</v>
      </c>
      <c r="M7" s="1">
        <v>3.5191816522382173</v>
      </c>
      <c r="N7" s="1">
        <v>3.4445998773434643</v>
      </c>
      <c r="O7" s="1">
        <v>15.220647973609802</v>
      </c>
      <c r="P7" s="3">
        <v>3.6322686183988488</v>
      </c>
      <c r="Q7" s="52">
        <v>2.8125372203336356</v>
      </c>
      <c r="R7" s="53"/>
      <c r="S7" s="53"/>
      <c r="T7" s="54"/>
    </row>
    <row r="8" spans="1:20" ht="15" customHeight="1" x14ac:dyDescent="0.25">
      <c r="A8" s="55" t="s">
        <v>14</v>
      </c>
      <c r="B8" s="56"/>
      <c r="C8" s="57"/>
      <c r="D8" s="16" t="s">
        <v>15</v>
      </c>
      <c r="E8" s="4">
        <v>0.18222852758101368</v>
      </c>
      <c r="F8" s="4">
        <v>9.2801980906615802E-2</v>
      </c>
      <c r="G8" s="4">
        <v>3.6856648049441207E-2</v>
      </c>
      <c r="H8" s="5">
        <v>9.5216693648883022E-2</v>
      </c>
      <c r="I8" s="4">
        <v>5.0292249559294726E-2</v>
      </c>
      <c r="J8" s="4">
        <v>0.12901503064763875</v>
      </c>
      <c r="K8" s="4">
        <v>8.4146663235982494E-2</v>
      </c>
      <c r="L8" s="4">
        <v>0.10338179328247275</v>
      </c>
      <c r="M8" s="4">
        <v>7.0987594196474213E-2</v>
      </c>
      <c r="N8" s="4">
        <v>0.18517959330009875</v>
      </c>
      <c r="O8" s="4">
        <v>2.0245605010027715E-2</v>
      </c>
      <c r="P8" s="4">
        <v>4.1642858352658352E-2</v>
      </c>
      <c r="Q8" s="52">
        <v>0.11115039734885997</v>
      </c>
      <c r="R8" s="53"/>
      <c r="S8" s="53"/>
      <c r="T8" s="54"/>
    </row>
    <row r="9" spans="1:20" x14ac:dyDescent="0.25">
      <c r="A9" s="58"/>
      <c r="B9" s="59"/>
      <c r="C9" s="60"/>
      <c r="D9" s="16" t="s">
        <v>16</v>
      </c>
      <c r="E9" s="5">
        <v>0.25269653637906958</v>
      </c>
      <c r="F9" s="5">
        <v>0.18256892295157057</v>
      </c>
      <c r="G9" s="4">
        <v>5.6627182029887306E-2</v>
      </c>
      <c r="H9" s="5">
        <v>0.12532599870507005</v>
      </c>
      <c r="I9" s="6">
        <v>5.1437977675962018E-2</v>
      </c>
      <c r="J9" s="5">
        <v>0.33376864137663426</v>
      </c>
      <c r="K9" s="5">
        <v>0.10418125674799232</v>
      </c>
      <c r="L9" s="5">
        <v>0.22266300113680579</v>
      </c>
      <c r="M9" s="5">
        <v>0.11517863823310824</v>
      </c>
      <c r="N9" s="5">
        <v>0.38024742285238161</v>
      </c>
      <c r="O9" s="4">
        <v>8.9830241543326278E-2</v>
      </c>
      <c r="P9" s="5">
        <v>4.4886685192893391E-2</v>
      </c>
      <c r="Q9" s="52">
        <v>0.1507712219084848</v>
      </c>
      <c r="R9" s="53"/>
      <c r="S9" s="53"/>
      <c r="T9" s="54"/>
    </row>
    <row r="10" spans="1:20" x14ac:dyDescent="0.25">
      <c r="A10" s="10"/>
      <c r="B10" s="10"/>
      <c r="C10" s="10"/>
      <c r="D10" s="11"/>
      <c r="E10" s="12"/>
      <c r="F10" s="12"/>
      <c r="G10" s="13"/>
      <c r="H10" s="12"/>
      <c r="I10" s="14"/>
      <c r="J10" s="12"/>
      <c r="K10" s="12"/>
      <c r="L10" s="12"/>
      <c r="M10" s="12"/>
      <c r="N10" s="12"/>
      <c r="O10" s="13"/>
      <c r="P10" s="12"/>
      <c r="Q10" s="15"/>
      <c r="R10" s="15"/>
      <c r="S10" s="15"/>
      <c r="T10" s="15"/>
    </row>
    <row r="11" spans="1:20" x14ac:dyDescent="0.25">
      <c r="A11" s="71" t="s">
        <v>19</v>
      </c>
    </row>
    <row r="13" spans="1:20" x14ac:dyDescent="0.25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</sheetData>
  <mergeCells count="19">
    <mergeCell ref="Q7:T7"/>
    <mergeCell ref="Q8:T8"/>
    <mergeCell ref="Q9:T9"/>
    <mergeCell ref="A8:C9"/>
    <mergeCell ref="A7:D7"/>
    <mergeCell ref="A5:D6"/>
    <mergeCell ref="E5:E6"/>
    <mergeCell ref="Q5:T6"/>
    <mergeCell ref="P5:P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hyperlinks>
    <hyperlink ref="A11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A11" sqref="A11"/>
    </sheetView>
  </sheetViews>
  <sheetFormatPr defaultRowHeight="15" x14ac:dyDescent="0.25"/>
  <sheetData>
    <row r="1" spans="1:18" x14ac:dyDescent="0.25">
      <c r="A1" t="s">
        <v>50</v>
      </c>
    </row>
    <row r="3" spans="1:18" x14ac:dyDescent="0.25">
      <c r="A3" s="65" t="s">
        <v>43</v>
      </c>
      <c r="B3" s="65"/>
      <c r="C3" s="8">
        <v>1980</v>
      </c>
      <c r="D3" s="8">
        <v>2011</v>
      </c>
      <c r="E3" s="67" t="s">
        <v>51</v>
      </c>
      <c r="F3" s="67"/>
      <c r="H3" s="66" t="s">
        <v>52</v>
      </c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x14ac:dyDescent="0.25">
      <c r="A4" s="65" t="s">
        <v>39</v>
      </c>
      <c r="B4" s="65"/>
      <c r="C4" s="8">
        <v>1214</v>
      </c>
      <c r="D4" s="8">
        <v>2147</v>
      </c>
      <c r="E4" s="36">
        <f t="shared" ref="E4:E9" si="0">+(D4-C4)/C4</f>
        <v>0.76853377265238876</v>
      </c>
      <c r="F4" s="3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x14ac:dyDescent="0.25">
      <c r="A5" s="65" t="s">
        <v>38</v>
      </c>
      <c r="B5" s="65"/>
      <c r="C5" s="8">
        <v>1021</v>
      </c>
      <c r="D5" s="8">
        <v>2095</v>
      </c>
      <c r="E5" s="36">
        <f t="shared" si="0"/>
        <v>1.0519098922624877</v>
      </c>
      <c r="F5" s="3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x14ac:dyDescent="0.25">
      <c r="A6" s="65" t="s">
        <v>36</v>
      </c>
      <c r="B6" s="65"/>
      <c r="C6" s="8">
        <v>176</v>
      </c>
      <c r="D6" s="8">
        <v>233</v>
      </c>
      <c r="E6" s="36">
        <f t="shared" si="0"/>
        <v>0.32386363636363635</v>
      </c>
      <c r="F6" s="36"/>
    </row>
    <row r="7" spans="1:18" x14ac:dyDescent="0.25">
      <c r="A7" s="65" t="s">
        <v>47</v>
      </c>
      <c r="B7" s="65"/>
      <c r="C7" s="8">
        <v>404</v>
      </c>
      <c r="D7" s="8">
        <v>502</v>
      </c>
      <c r="E7" s="36">
        <f t="shared" si="0"/>
        <v>0.24257425742574257</v>
      </c>
      <c r="F7" s="36"/>
      <c r="H7" s="64" t="s">
        <v>53</v>
      </c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 x14ac:dyDescent="0.25">
      <c r="A8" s="65" t="s">
        <v>48</v>
      </c>
      <c r="B8" s="65"/>
      <c r="C8" s="8">
        <v>369</v>
      </c>
      <c r="D8" s="8">
        <v>381</v>
      </c>
      <c r="E8" s="36">
        <f t="shared" si="0"/>
        <v>3.2520325203252036E-2</v>
      </c>
      <c r="F8" s="3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x14ac:dyDescent="0.25">
      <c r="A9" s="65" t="s">
        <v>49</v>
      </c>
      <c r="B9" s="65"/>
      <c r="C9" s="8">
        <v>334</v>
      </c>
      <c r="D9" s="8">
        <v>352</v>
      </c>
      <c r="E9" s="36">
        <f t="shared" si="0"/>
        <v>5.3892215568862277E-2</v>
      </c>
      <c r="F9" s="36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1" spans="1:18" x14ac:dyDescent="0.25">
      <c r="A11" s="70" t="s">
        <v>58</v>
      </c>
    </row>
  </sheetData>
  <mergeCells count="16">
    <mergeCell ref="H3:R5"/>
    <mergeCell ref="E4:F4"/>
    <mergeCell ref="E5:F5"/>
    <mergeCell ref="E6:F6"/>
    <mergeCell ref="A3:B3"/>
    <mergeCell ref="A4:B4"/>
    <mergeCell ref="A5:B5"/>
    <mergeCell ref="A6:B6"/>
    <mergeCell ref="E3:F3"/>
    <mergeCell ref="E7:F7"/>
    <mergeCell ref="H7:R9"/>
    <mergeCell ref="E8:F8"/>
    <mergeCell ref="E9:F9"/>
    <mergeCell ref="A9:B9"/>
    <mergeCell ref="A8:B8"/>
    <mergeCell ref="A7:B7"/>
  </mergeCells>
  <hyperlinks>
    <hyperlink ref="A1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G17" sqref="G17:G18"/>
    </sheetView>
  </sheetViews>
  <sheetFormatPr defaultColWidth="11.42578125" defaultRowHeight="15" x14ac:dyDescent="0.25"/>
  <sheetData>
    <row r="1" spans="1:5" x14ac:dyDescent="0.25">
      <c r="A1" t="s">
        <v>22</v>
      </c>
    </row>
    <row r="3" spans="1:5" x14ac:dyDescent="0.25">
      <c r="A3" s="68" t="s">
        <v>23</v>
      </c>
      <c r="B3" s="69" t="s">
        <v>28</v>
      </c>
      <c r="C3" s="69"/>
      <c r="D3" s="68" t="s">
        <v>29</v>
      </c>
      <c r="E3" s="68"/>
    </row>
    <row r="4" spans="1:5" x14ac:dyDescent="0.25">
      <c r="A4" s="68"/>
      <c r="B4" s="66" t="s">
        <v>24</v>
      </c>
      <c r="C4" s="66" t="s">
        <v>25</v>
      </c>
      <c r="D4" s="68" t="s">
        <v>26</v>
      </c>
      <c r="E4" s="68" t="s">
        <v>27</v>
      </c>
    </row>
    <row r="5" spans="1:5" x14ac:dyDescent="0.25">
      <c r="A5" s="68"/>
      <c r="B5" s="66"/>
      <c r="C5" s="66"/>
      <c r="D5" s="68"/>
      <c r="E5" s="68"/>
    </row>
    <row r="6" spans="1:5" x14ac:dyDescent="0.25">
      <c r="A6" s="17">
        <v>2006</v>
      </c>
      <c r="B6" s="7">
        <v>0.35</v>
      </c>
      <c r="C6" s="7">
        <v>11.5</v>
      </c>
      <c r="D6" s="8" t="s">
        <v>18</v>
      </c>
      <c r="E6" s="8" t="s">
        <v>18</v>
      </c>
    </row>
    <row r="7" spans="1:5" x14ac:dyDescent="0.25">
      <c r="A7" s="17">
        <v>2008</v>
      </c>
      <c r="B7" s="7">
        <v>0.67</v>
      </c>
      <c r="C7" s="7">
        <v>19.399999999999999</v>
      </c>
      <c r="D7" s="9">
        <f t="shared" ref="D7:E11" si="0">+(B7-B6)/B6</f>
        <v>0.91428571428571448</v>
      </c>
      <c r="E7" s="9">
        <f t="shared" si="0"/>
        <v>0.68695652173913035</v>
      </c>
    </row>
    <row r="8" spans="1:5" x14ac:dyDescent="0.25">
      <c r="A8" s="17">
        <v>2010</v>
      </c>
      <c r="B8" s="7">
        <v>1.1599999999999999</v>
      </c>
      <c r="C8" s="7">
        <v>31.97</v>
      </c>
      <c r="D8" s="9">
        <f t="shared" si="0"/>
        <v>0.73134328358208933</v>
      </c>
      <c r="E8" s="9">
        <f t="shared" si="0"/>
        <v>0.64793814432989694</v>
      </c>
    </row>
    <row r="9" spans="1:5" x14ac:dyDescent="0.25">
      <c r="A9" s="17">
        <v>2012</v>
      </c>
      <c r="B9" s="7">
        <v>2.34</v>
      </c>
      <c r="C9" s="7">
        <v>55.39</v>
      </c>
      <c r="D9" s="9">
        <f t="shared" si="0"/>
        <v>1.0172413793103448</v>
      </c>
      <c r="E9" s="9">
        <f t="shared" si="0"/>
        <v>0.73256177666562405</v>
      </c>
    </row>
    <row r="10" spans="1:5" x14ac:dyDescent="0.25">
      <c r="A10" s="17">
        <v>2013</v>
      </c>
      <c r="B10" s="7">
        <v>3.48</v>
      </c>
      <c r="C10" s="7">
        <v>69.11</v>
      </c>
      <c r="D10" s="9">
        <f t="shared" si="0"/>
        <v>0.48717948717948728</v>
      </c>
      <c r="E10" s="9">
        <f t="shared" si="0"/>
        <v>0.2476981404585665</v>
      </c>
    </row>
    <row r="11" spans="1:5" x14ac:dyDescent="0.25">
      <c r="A11" s="17">
        <v>2014</v>
      </c>
      <c r="B11" s="7">
        <v>4.9400000000000004</v>
      </c>
      <c r="C11" s="7">
        <v>92.2</v>
      </c>
      <c r="D11" s="9">
        <f t="shared" si="0"/>
        <v>0.41954022988505757</v>
      </c>
      <c r="E11" s="9">
        <f t="shared" si="0"/>
        <v>0.33410504992041679</v>
      </c>
    </row>
    <row r="12" spans="1:5" x14ac:dyDescent="0.25">
      <c r="A12" s="68" t="s">
        <v>31</v>
      </c>
      <c r="B12" s="68"/>
      <c r="C12" s="68"/>
      <c r="D12" s="9">
        <f>+(B11-B6)/B6</f>
        <v>13.114285714285717</v>
      </c>
      <c r="E12" s="9">
        <f>+(C11-C6)/C6</f>
        <v>7.017391304347826</v>
      </c>
    </row>
    <row r="14" spans="1:5" x14ac:dyDescent="0.25">
      <c r="A14" t="s">
        <v>62</v>
      </c>
    </row>
    <row r="16" spans="1:5" x14ac:dyDescent="0.25">
      <c r="A16" t="s">
        <v>21</v>
      </c>
    </row>
    <row r="18" spans="1:4" x14ac:dyDescent="0.25">
      <c r="A18" s="17" t="s">
        <v>23</v>
      </c>
      <c r="B18" s="17" t="s">
        <v>28</v>
      </c>
      <c r="C18" s="68" t="s">
        <v>29</v>
      </c>
      <c r="D18" s="68"/>
    </row>
    <row r="19" spans="1:4" x14ac:dyDescent="0.25">
      <c r="A19" s="17">
        <v>2002</v>
      </c>
      <c r="B19" s="8">
        <v>7</v>
      </c>
      <c r="C19" s="67" t="s">
        <v>18</v>
      </c>
      <c r="D19" s="67"/>
    </row>
    <row r="20" spans="1:4" x14ac:dyDescent="0.25">
      <c r="A20" s="17">
        <v>2003</v>
      </c>
      <c r="B20" s="8">
        <v>11</v>
      </c>
      <c r="C20" s="36">
        <f t="shared" ref="C20:C29" si="1">+(B20-B19)/B19</f>
        <v>0.5714285714285714</v>
      </c>
      <c r="D20" s="36"/>
    </row>
    <row r="21" spans="1:4" x14ac:dyDescent="0.25">
      <c r="A21" s="17">
        <v>2004</v>
      </c>
      <c r="B21" s="8">
        <v>13</v>
      </c>
      <c r="C21" s="36">
        <f t="shared" si="1"/>
        <v>0.18181818181818182</v>
      </c>
      <c r="D21" s="36"/>
    </row>
    <row r="22" spans="1:4" x14ac:dyDescent="0.25">
      <c r="A22" s="17">
        <v>2005</v>
      </c>
      <c r="B22" s="8">
        <v>17</v>
      </c>
      <c r="C22" s="36">
        <f t="shared" si="1"/>
        <v>0.30769230769230771</v>
      </c>
      <c r="D22" s="36"/>
    </row>
    <row r="23" spans="1:4" x14ac:dyDescent="0.25">
      <c r="A23" s="17">
        <v>2006</v>
      </c>
      <c r="B23" s="8">
        <v>25</v>
      </c>
      <c r="C23" s="36">
        <f t="shared" si="1"/>
        <v>0.47058823529411764</v>
      </c>
      <c r="D23" s="36"/>
    </row>
    <row r="24" spans="1:4" x14ac:dyDescent="0.25">
      <c r="A24" s="17">
        <v>2007</v>
      </c>
      <c r="B24" s="8">
        <v>62</v>
      </c>
      <c r="C24" s="36">
        <f t="shared" si="1"/>
        <v>1.48</v>
      </c>
      <c r="D24" s="36"/>
    </row>
    <row r="25" spans="1:4" x14ac:dyDescent="0.25">
      <c r="A25" s="17">
        <v>2008</v>
      </c>
      <c r="B25" s="8">
        <v>128</v>
      </c>
      <c r="C25" s="36">
        <f t="shared" si="1"/>
        <v>1.064516129032258</v>
      </c>
      <c r="D25" s="36"/>
    </row>
    <row r="26" spans="1:4" x14ac:dyDescent="0.25">
      <c r="A26" s="17">
        <v>2009</v>
      </c>
      <c r="B26" s="8">
        <v>209</v>
      </c>
      <c r="C26" s="36">
        <f t="shared" si="1"/>
        <v>0.6328125</v>
      </c>
      <c r="D26" s="36"/>
    </row>
    <row r="27" spans="1:4" x14ac:dyDescent="0.25">
      <c r="A27" s="17">
        <v>2010</v>
      </c>
      <c r="B27" s="8">
        <v>328</v>
      </c>
      <c r="C27" s="36">
        <f t="shared" si="1"/>
        <v>0.56937799043062198</v>
      </c>
      <c r="D27" s="36"/>
    </row>
    <row r="28" spans="1:4" x14ac:dyDescent="0.25">
      <c r="A28" s="17">
        <v>2011</v>
      </c>
      <c r="B28" s="8">
        <v>431</v>
      </c>
      <c r="C28" s="36">
        <f t="shared" si="1"/>
        <v>0.31402439024390244</v>
      </c>
      <c r="D28" s="36"/>
    </row>
    <row r="29" spans="1:4" x14ac:dyDescent="0.25">
      <c r="A29" s="17">
        <v>2012</v>
      </c>
      <c r="B29" s="8">
        <v>497</v>
      </c>
      <c r="C29" s="36">
        <f t="shared" si="1"/>
        <v>0.1531322505800464</v>
      </c>
      <c r="D29" s="36"/>
    </row>
    <row r="30" spans="1:4" x14ac:dyDescent="0.25">
      <c r="A30" s="69" t="s">
        <v>30</v>
      </c>
      <c r="B30" s="69"/>
      <c r="C30" s="36">
        <f>+(B29-B19)/B19</f>
        <v>70</v>
      </c>
      <c r="D30" s="36"/>
    </row>
    <row r="32" spans="1:4" x14ac:dyDescent="0.25">
      <c r="A32" s="71" t="s">
        <v>60</v>
      </c>
    </row>
    <row r="34" spans="1:3" x14ac:dyDescent="0.25">
      <c r="A34" s="18" t="s">
        <v>34</v>
      </c>
    </row>
    <row r="36" spans="1:3" x14ac:dyDescent="0.25">
      <c r="A36" s="68" t="s">
        <v>23</v>
      </c>
      <c r="B36" s="68"/>
      <c r="C36" s="17" t="s">
        <v>28</v>
      </c>
    </row>
    <row r="37" spans="1:3" x14ac:dyDescent="0.25">
      <c r="A37" s="68">
        <v>2000</v>
      </c>
      <c r="B37" s="68"/>
      <c r="C37" s="19">
        <v>4155</v>
      </c>
    </row>
    <row r="38" spans="1:3" x14ac:dyDescent="0.25">
      <c r="A38" s="68">
        <v>2009</v>
      </c>
      <c r="B38" s="68"/>
      <c r="C38" s="19">
        <v>195184</v>
      </c>
    </row>
    <row r="39" spans="1:3" x14ac:dyDescent="0.25">
      <c r="A39" s="68">
        <v>2013</v>
      </c>
      <c r="B39" s="68"/>
      <c r="C39" s="19">
        <v>629872</v>
      </c>
    </row>
    <row r="40" spans="1:3" x14ac:dyDescent="0.25">
      <c r="A40" s="69" t="s">
        <v>32</v>
      </c>
      <c r="B40" s="69"/>
      <c r="C40" s="1">
        <f>+(C38-C37)/C37</f>
        <v>45.975691937424791</v>
      </c>
    </row>
    <row r="41" spans="1:3" x14ac:dyDescent="0.25">
      <c r="A41" s="69" t="s">
        <v>33</v>
      </c>
      <c r="B41" s="69"/>
      <c r="C41" s="1">
        <f>+(C39-C38)/C38</f>
        <v>2.2270677924420035</v>
      </c>
    </row>
    <row r="43" spans="1:3" x14ac:dyDescent="0.25">
      <c r="A43" t="s">
        <v>61</v>
      </c>
    </row>
  </sheetData>
  <mergeCells count="28">
    <mergeCell ref="A40:B40"/>
    <mergeCell ref="A41:B41"/>
    <mergeCell ref="A36:B36"/>
    <mergeCell ref="A37:B37"/>
    <mergeCell ref="A38:B38"/>
    <mergeCell ref="A39:B39"/>
    <mergeCell ref="C22:D22"/>
    <mergeCell ref="C18:D18"/>
    <mergeCell ref="C19:D19"/>
    <mergeCell ref="C20:D20"/>
    <mergeCell ref="C21:D21"/>
    <mergeCell ref="C29:D29"/>
    <mergeCell ref="A30:B30"/>
    <mergeCell ref="C30:D30"/>
    <mergeCell ref="C23:D23"/>
    <mergeCell ref="C24:D24"/>
    <mergeCell ref="C25:D25"/>
    <mergeCell ref="C26:D26"/>
    <mergeCell ref="C27:D27"/>
    <mergeCell ref="C28:D28"/>
    <mergeCell ref="A12:C12"/>
    <mergeCell ref="A3:A5"/>
    <mergeCell ref="B3:C3"/>
    <mergeCell ref="D3:E3"/>
    <mergeCell ref="B4:B5"/>
    <mergeCell ref="C4:C5"/>
    <mergeCell ref="D4:D5"/>
    <mergeCell ref="E4:E5"/>
  </mergeCells>
  <hyperlinks>
    <hyperlink ref="A32" r:id="rId1" display="Source: metrobike.ne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Certificados ISO</vt:lpstr>
      <vt:lpstr>Bienes Intangibles</vt:lpstr>
      <vt:lpstr>Productividad Material</vt:lpstr>
      <vt:lpstr>Car y Bike Sharing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Josue</dc:creator>
  <cp:lastModifiedBy>Test</cp:lastModifiedBy>
  <dcterms:created xsi:type="dcterms:W3CDTF">2015-03-20T12:16:37Z</dcterms:created>
  <dcterms:modified xsi:type="dcterms:W3CDTF">2015-06-30T17:30:35Z</dcterms:modified>
</cp:coreProperties>
</file>