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440" windowHeight="8760"/>
  </bookViews>
  <sheets>
    <sheet name="Hito 4" sheetId="6" r:id="rId1"/>
    <sheet name="Población" sheetId="7" r:id="rId2"/>
    <sheet name="Datos para Hito" sheetId="5" r:id="rId3"/>
    <sheet name="Caribe" sheetId="1" r:id="rId4"/>
    <sheet name="América Central" sheetId="2" r:id="rId5"/>
    <sheet name="América del Sur" sheetId="3" r:id="rId6"/>
    <sheet name="Ranking por país" sheetId="4" r:id="rId7"/>
  </sheets>
  <calcPr calcId="145621"/>
</workbook>
</file>

<file path=xl/calcChain.xml><?xml version="1.0" encoding="utf-8"?>
<calcChain xmlns="http://schemas.openxmlformats.org/spreadsheetml/2006/main">
  <c r="I9" i="6" l="1"/>
  <c r="I14" i="6"/>
  <c r="I18" i="6"/>
  <c r="I7" i="6"/>
  <c r="I8" i="6"/>
  <c r="I10" i="6"/>
  <c r="I11" i="6"/>
  <c r="I12" i="6"/>
  <c r="I13" i="6"/>
  <c r="I15" i="6"/>
  <c r="I16" i="6"/>
  <c r="I17" i="6"/>
  <c r="I6" i="6"/>
  <c r="G18" i="6"/>
  <c r="I19" i="7"/>
  <c r="I8" i="7"/>
  <c r="I9" i="7"/>
  <c r="I10" i="7"/>
  <c r="I11" i="7"/>
  <c r="I12" i="7"/>
  <c r="I13" i="7"/>
  <c r="I14" i="7"/>
  <c r="I15" i="7"/>
  <c r="I16" i="7"/>
  <c r="I17" i="7"/>
  <c r="I18" i="7"/>
  <c r="I7" i="7"/>
  <c r="E9" i="7"/>
  <c r="E10" i="7"/>
  <c r="E11" i="7"/>
  <c r="E12" i="7"/>
  <c r="E13" i="7"/>
  <c r="E14" i="7"/>
  <c r="E15" i="7"/>
  <c r="E16" i="7"/>
  <c r="E17" i="7"/>
  <c r="E18" i="7"/>
  <c r="E19" i="7"/>
  <c r="D18" i="6" s="1"/>
  <c r="E8" i="7"/>
  <c r="E7" i="7"/>
  <c r="G19" i="7"/>
  <c r="H19" i="7"/>
  <c r="F19" i="7"/>
  <c r="C19" i="7"/>
  <c r="D19" i="7"/>
  <c r="B19" i="7"/>
  <c r="F7" i="6"/>
  <c r="F8" i="6"/>
  <c r="F9" i="6"/>
  <c r="F10" i="6"/>
  <c r="F11" i="6"/>
  <c r="F12" i="6"/>
  <c r="F13" i="6"/>
  <c r="F14" i="6"/>
  <c r="F15" i="6"/>
  <c r="F16" i="6"/>
  <c r="F17" i="6"/>
  <c r="F6" i="6"/>
  <c r="C7" i="6"/>
  <c r="C8" i="6"/>
  <c r="C9" i="6"/>
  <c r="C10" i="6"/>
  <c r="C11" i="6"/>
  <c r="C12" i="6"/>
  <c r="C13" i="6"/>
  <c r="C14" i="6"/>
  <c r="C15" i="6"/>
  <c r="C16" i="6"/>
  <c r="C17" i="6"/>
  <c r="I6" i="1"/>
  <c r="F6" i="5"/>
  <c r="F5" i="5"/>
  <c r="F7" i="5"/>
  <c r="I6" i="3"/>
  <c r="I6" i="2"/>
  <c r="I14" i="2"/>
  <c r="I13" i="2"/>
  <c r="I12" i="2"/>
  <c r="I11" i="2"/>
  <c r="I10" i="2"/>
  <c r="I9" i="2"/>
  <c r="I8" i="2"/>
  <c r="I7" i="2"/>
  <c r="E7" i="2"/>
  <c r="E8" i="2"/>
  <c r="E9" i="2"/>
  <c r="E10" i="2"/>
  <c r="E11" i="2"/>
  <c r="E12" i="2"/>
  <c r="E13" i="2"/>
  <c r="E14" i="2"/>
  <c r="E6" i="2"/>
  <c r="B5" i="5"/>
  <c r="B6" i="6" s="1"/>
  <c r="C6" i="6" s="1"/>
  <c r="I7" i="3"/>
  <c r="I8" i="3"/>
  <c r="I9" i="3"/>
  <c r="I10" i="3"/>
  <c r="I11" i="3"/>
  <c r="I12" i="3"/>
  <c r="I13" i="3"/>
  <c r="I14" i="3"/>
  <c r="I15" i="3"/>
  <c r="I16" i="3"/>
  <c r="I17" i="3"/>
  <c r="I18" i="3"/>
  <c r="E9" i="3"/>
  <c r="E10" i="3"/>
  <c r="E11" i="3"/>
  <c r="E12" i="3"/>
  <c r="E13" i="3"/>
  <c r="E14" i="3"/>
  <c r="E15" i="3"/>
  <c r="E16" i="3"/>
  <c r="E17" i="3"/>
  <c r="E18" i="3"/>
  <c r="E8" i="3"/>
  <c r="E7" i="3"/>
  <c r="E6" i="3"/>
  <c r="H6" i="6" l="1"/>
  <c r="H9" i="6"/>
  <c r="H16" i="6"/>
  <c r="C76" i="5" l="1"/>
  <c r="C75" i="5"/>
  <c r="G74" i="5"/>
  <c r="H17" i="6"/>
  <c r="H7" i="6" l="1"/>
  <c r="H8" i="6"/>
  <c r="H10" i="6"/>
  <c r="H11" i="6"/>
  <c r="H12" i="6"/>
  <c r="H13" i="6"/>
  <c r="H14" i="6"/>
  <c r="H15" i="6"/>
  <c r="H18" i="6"/>
  <c r="B20" i="5" l="1"/>
  <c r="C6" i="5" s="1"/>
  <c r="F20" i="5"/>
  <c r="G6" i="5" s="1"/>
  <c r="F15" i="5"/>
  <c r="F16" i="5"/>
  <c r="B15" i="5"/>
  <c r="B16" i="5"/>
  <c r="C7" i="4"/>
  <c r="C6" i="4"/>
  <c r="C5" i="4"/>
  <c r="I7" i="1"/>
  <c r="I8" i="1"/>
  <c r="I9" i="1"/>
  <c r="I10" i="1"/>
  <c r="I11" i="1"/>
  <c r="I12" i="1"/>
  <c r="I23" i="1"/>
  <c r="C17" i="5" l="1"/>
  <c r="G19" i="5"/>
  <c r="G18" i="5"/>
  <c r="C19" i="5"/>
  <c r="C18" i="5"/>
  <c r="G17" i="5"/>
  <c r="G15" i="5"/>
  <c r="G7" i="5"/>
  <c r="G20" i="5"/>
  <c r="G13" i="5"/>
  <c r="G9" i="5"/>
  <c r="C20" i="5"/>
  <c r="C13" i="5"/>
  <c r="C9" i="5"/>
  <c r="G16" i="5"/>
  <c r="G12" i="5"/>
  <c r="G8" i="5"/>
  <c r="C16" i="5"/>
  <c r="C12" i="5"/>
  <c r="C8" i="5"/>
  <c r="G11" i="5"/>
  <c r="C7" i="5"/>
  <c r="C15" i="5"/>
  <c r="C11" i="5"/>
  <c r="G5" i="5"/>
  <c r="G14" i="5"/>
  <c r="G10" i="5"/>
  <c r="C5" i="5"/>
  <c r="C14" i="5"/>
  <c r="C10" i="5"/>
</calcChain>
</file>

<file path=xl/sharedStrings.xml><?xml version="1.0" encoding="utf-8"?>
<sst xmlns="http://schemas.openxmlformats.org/spreadsheetml/2006/main" count="312" uniqueCount="83">
  <si>
    <t>2000</t>
  </si>
  <si>
    <t>2001</t>
  </si>
  <si>
    <t>2002</t>
  </si>
  <si>
    <t>2011</t>
  </si>
  <si>
    <t>2012</t>
  </si>
  <si>
    <t>2013</t>
  </si>
  <si>
    <t>2000-2002 Promedio</t>
  </si>
  <si>
    <t>2011-2013 Promedio</t>
  </si>
  <si>
    <t>País</t>
  </si>
  <si>
    <t>Argentina</t>
  </si>
  <si>
    <t>Bolivia</t>
  </si>
  <si>
    <t>Chile</t>
  </si>
  <si>
    <t>Colombia</t>
  </si>
  <si>
    <t>Ecuador</t>
  </si>
  <si>
    <t>Guyana</t>
  </si>
  <si>
    <t>Paraguay</t>
  </si>
  <si>
    <t>Brasil</t>
  </si>
  <si>
    <t>Perú</t>
  </si>
  <si>
    <t>Surinam</t>
  </si>
  <si>
    <t>Uruguay</t>
  </si>
  <si>
    <t>Venezuela</t>
  </si>
  <si>
    <t>América del Sur</t>
  </si>
  <si>
    <t>América Central</t>
  </si>
  <si>
    <t>Panamá</t>
  </si>
  <si>
    <t>Nicaragua</t>
  </si>
  <si>
    <t>México</t>
  </si>
  <si>
    <t>Honduras</t>
  </si>
  <si>
    <t>Guatemala</t>
  </si>
  <si>
    <t>El Salvador</t>
  </si>
  <si>
    <t>Costa Rica</t>
  </si>
  <si>
    <t>Belice</t>
  </si>
  <si>
    <t>Islas Cayman</t>
  </si>
  <si>
    <t>Anguila</t>
  </si>
  <si>
    <t>Antigua y Barbuda</t>
  </si>
  <si>
    <t>Aruba</t>
  </si>
  <si>
    <t>Bahamas</t>
  </si>
  <si>
    <t>Barbados</t>
  </si>
  <si>
    <t>Islas Vírgenes Británicas</t>
  </si>
  <si>
    <t>Dominica</t>
  </si>
  <si>
    <t>República Dominicana</t>
  </si>
  <si>
    <t>Grenada</t>
  </si>
  <si>
    <t>Haití</t>
  </si>
  <si>
    <t>Jamaica</t>
  </si>
  <si>
    <t>Montserrat</t>
  </si>
  <si>
    <t>San Cristobal y Nieves</t>
  </si>
  <si>
    <t>Santa Lucía</t>
  </si>
  <si>
    <t>San Vicente y las Granadinas</t>
  </si>
  <si>
    <t>Trinidad y Tobago</t>
  </si>
  <si>
    <t>Caribe</t>
  </si>
  <si>
    <t>Flujo de IED hacia América Latina y el Caribe - Principales Destinos</t>
  </si>
  <si>
    <t>Dólares y tipo de cambio corrientes en millones</t>
  </si>
  <si>
    <t>Participación</t>
  </si>
  <si>
    <t>Brasil, México, Argentina</t>
  </si>
  <si>
    <t>TOP 10</t>
  </si>
  <si>
    <t>Crecimiento</t>
  </si>
  <si>
    <t>Tasa de crecimiento en la participación de los 8 países que se mantuvieron en el TOP 10 entre el período 2000-2002 y 2011-2013</t>
  </si>
  <si>
    <t>Tasa de crecimiento de los flujos de IED de los 8 países que se mantuvieron en el TOP 10 entre el período 2000-2002 y 2011-2013</t>
  </si>
  <si>
    <t>Crecimiento en la participación</t>
  </si>
  <si>
    <t>* Se excluye a Belice</t>
  </si>
  <si>
    <t>**Se excluye a Antigua y Barbuda, Aruba, Bahamas, Barbados, Islas Vírgenes Británicas e Islas Caymán</t>
  </si>
  <si>
    <t>Promedio 2000-2002</t>
  </si>
  <si>
    <t>América Latina y el Caribe*</t>
  </si>
  <si>
    <t>(en %)</t>
  </si>
  <si>
    <t>Inversión extranjera directa (IED) en América Latina</t>
  </si>
  <si>
    <t>Flujo de IED per cápita hacia América Latina y el Caribe - Principales Destinos</t>
  </si>
  <si>
    <t>2000-2002 Habitantes promedio</t>
  </si>
  <si>
    <t>IED per cápita</t>
  </si>
  <si>
    <t>2011-2013 Habitantes promedio</t>
  </si>
  <si>
    <t>Fuente: Elaboración propia en base a UNCTAD</t>
  </si>
  <si>
    <t>Valores absolutos</t>
  </si>
  <si>
    <t>¿Cuánto recibían y cuánto reciben los países de la región?</t>
  </si>
  <si>
    <t>* Excluye a Antigua y Barbuda, Aruba, Bahamas, Barbados, Belice, Islas Vírgenes Británicas e Islas Caimán.</t>
  </si>
  <si>
    <t xml:space="preserve">Crecimiento de la IED total recibida </t>
  </si>
  <si>
    <t>Población de América Latina y el Caribe</t>
  </si>
  <si>
    <t>América Central*</t>
  </si>
  <si>
    <t>Caribe**</t>
  </si>
  <si>
    <t>AL y Caribe**</t>
  </si>
  <si>
    <t>Promedio 2011-2013</t>
  </si>
  <si>
    <t>Participación (%)</t>
  </si>
  <si>
    <t>US$ Millones / habitante</t>
  </si>
  <si>
    <t xml:space="preserve">US$ Millones </t>
  </si>
  <si>
    <t xml:space="preserve">Crecimiento de la IED por habitante recibida </t>
  </si>
  <si>
    <t>Dólares y tipo de cambio corrientes en valores absolutos. Habitantes en valores absolutos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</si>
</sst>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"/>
    <numFmt numFmtId="167" formatCode="_(* #,##0_);_(* \(#,##0\);_(* &quot;-&quot;??_);_(@_)"/>
    <numFmt numFmtId="170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6">
    <xf numFmtId="0" fontId="0" fillId="0" borderId="0" xfId="0"/>
    <xf numFmtId="0" fontId="1" fillId="0" borderId="0" xfId="0" applyFont="1"/>
    <xf numFmtId="0" fontId="3" fillId="0" borderId="0" xfId="1" applyFont="1"/>
    <xf numFmtId="1" fontId="1" fillId="0" borderId="0" xfId="0" applyNumberFormat="1" applyFont="1"/>
    <xf numFmtId="1" fontId="3" fillId="0" borderId="0" xfId="4" applyNumberFormat="1" applyFont="1"/>
    <xf numFmtId="1" fontId="0" fillId="0" borderId="0" xfId="0" applyNumberFormat="1"/>
    <xf numFmtId="1" fontId="3" fillId="0" borderId="1" xfId="4" applyNumberFormat="1" applyFont="1" applyBorder="1" applyAlignment="1">
      <alignment horizontal="center" vertical="center"/>
    </xf>
    <xf numFmtId="1" fontId="3" fillId="0" borderId="1" xfId="4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0" fillId="0" borderId="0" xfId="0" applyFont="1"/>
    <xf numFmtId="1" fontId="0" fillId="0" borderId="0" xfId="0" applyNumberFormat="1" applyFont="1"/>
    <xf numFmtId="1" fontId="3" fillId="3" borderId="1" xfId="4" applyNumberFormat="1" applyFont="1" applyFill="1" applyBorder="1" applyAlignment="1">
      <alignment horizontal="center" vertical="center"/>
    </xf>
    <xf numFmtId="1" fontId="3" fillId="4" borderId="1" xfId="4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10" fontId="3" fillId="0" borderId="0" xfId="4" applyNumberFormat="1" applyFont="1" applyBorder="1" applyAlignment="1">
      <alignment horizontal="center" vertical="center"/>
    </xf>
    <xf numFmtId="10" fontId="0" fillId="0" borderId="0" xfId="0" applyNumberFormat="1"/>
    <xf numFmtId="1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3" fillId="0" borderId="1" xfId="4" applyNumberFormat="1" applyFont="1" applyBorder="1" applyAlignment="1">
      <alignment horizontal="center" vertical="center"/>
    </xf>
    <xf numFmtId="0" fontId="0" fillId="0" borderId="1" xfId="0" applyBorder="1"/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2" borderId="1" xfId="0" applyFill="1" applyBorder="1" applyAlignment="1">
      <alignment horizontal="center" vertical="center"/>
    </xf>
    <xf numFmtId="0" fontId="5" fillId="0" borderId="0" xfId="0" applyFont="1"/>
    <xf numFmtId="0" fontId="0" fillId="0" borderId="0" xfId="0" applyFill="1" applyBorder="1"/>
    <xf numFmtId="1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/>
    <xf numFmtId="0" fontId="5" fillId="0" borderId="3" xfId="0" applyFont="1" applyBorder="1" applyAlignment="1">
      <alignment horizontal="left" vertical="center"/>
    </xf>
    <xf numFmtId="3" fontId="0" fillId="0" borderId="1" xfId="0" applyNumberFormat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9" fontId="0" fillId="0" borderId="0" xfId="8" applyFont="1"/>
    <xf numFmtId="10" fontId="0" fillId="0" borderId="0" xfId="8" applyNumberFormat="1" applyFont="1"/>
    <xf numFmtId="167" fontId="3" fillId="0" borderId="3" xfId="7" applyNumberFormat="1" applyFont="1" applyBorder="1" applyAlignment="1">
      <alignment horizontal="center" vertical="center"/>
    </xf>
    <xf numFmtId="167" fontId="3" fillId="0" borderId="3" xfId="7" applyNumberFormat="1" applyFont="1" applyBorder="1" applyAlignment="1">
      <alignment horizontal="center" vertical="center" wrapText="1"/>
    </xf>
    <xf numFmtId="167" fontId="0" fillId="0" borderId="1" xfId="7" applyNumberFormat="1" applyFont="1" applyBorder="1" applyAlignment="1">
      <alignment horizontal="center" vertical="center"/>
    </xf>
    <xf numFmtId="167" fontId="3" fillId="0" borderId="1" xfId="7" applyNumberFormat="1" applyFont="1" applyBorder="1" applyAlignment="1">
      <alignment horizontal="center" vertical="center" wrapText="1"/>
    </xf>
    <xf numFmtId="167" fontId="3" fillId="0" borderId="1" xfId="7" applyNumberFormat="1" applyFont="1" applyBorder="1" applyAlignment="1">
      <alignment horizontal="center" vertical="center"/>
    </xf>
    <xf numFmtId="167" fontId="0" fillId="0" borderId="0" xfId="7" applyNumberFormat="1" applyFont="1" applyAlignment="1">
      <alignment horizontal="center" vertical="center"/>
    </xf>
    <xf numFmtId="167" fontId="6" fillId="0" borderId="3" xfId="7" applyNumberFormat="1" applyFont="1" applyBorder="1" applyAlignment="1">
      <alignment horizontal="center" vertical="center" wrapText="1"/>
    </xf>
    <xf numFmtId="167" fontId="1" fillId="0" borderId="1" xfId="0" applyNumberFormat="1" applyFont="1" applyBorder="1"/>
    <xf numFmtId="167" fontId="1" fillId="0" borderId="1" xfId="7" applyNumberFormat="1" applyFont="1" applyBorder="1" applyAlignment="1">
      <alignment horizontal="center" vertical="center"/>
    </xf>
    <xf numFmtId="0" fontId="7" fillId="0" borderId="0" xfId="9" applyBorder="1" applyAlignment="1">
      <alignment horizontal="left" vertical="top"/>
    </xf>
    <xf numFmtId="0" fontId="3" fillId="5" borderId="1" xfId="1" applyFont="1" applyFill="1" applyBorder="1" applyAlignment="1">
      <alignment horizontal="left" vertical="center"/>
    </xf>
    <xf numFmtId="1" fontId="3" fillId="5" borderId="1" xfId="4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left" vertical="center"/>
    </xf>
    <xf numFmtId="0" fontId="8" fillId="9" borderId="1" xfId="1" applyFont="1" applyFill="1" applyBorder="1" applyAlignment="1">
      <alignment horizontal="center" vertical="center" wrapText="1"/>
    </xf>
    <xf numFmtId="0" fontId="8" fillId="9" borderId="1" xfId="1" applyFont="1" applyFill="1" applyBorder="1" applyAlignment="1">
      <alignment horizontal="center" vertical="center" wrapText="1"/>
    </xf>
    <xf numFmtId="167" fontId="5" fillId="0" borderId="1" xfId="0" applyNumberFormat="1" applyFont="1" applyBorder="1"/>
    <xf numFmtId="167" fontId="9" fillId="0" borderId="1" xfId="0" applyNumberFormat="1" applyFont="1" applyBorder="1"/>
    <xf numFmtId="167" fontId="0" fillId="0" borderId="0" xfId="7" applyNumberFormat="1" applyFont="1"/>
    <xf numFmtId="170" fontId="0" fillId="0" borderId="0" xfId="0" applyNumberFormat="1"/>
    <xf numFmtId="3" fontId="0" fillId="0" borderId="0" xfId="0" applyNumberFormat="1"/>
    <xf numFmtId="167" fontId="0" fillId="0" borderId="1" xfId="7" applyNumberFormat="1" applyFont="1" applyBorder="1"/>
    <xf numFmtId="167" fontId="3" fillId="0" borderId="1" xfId="7" applyNumberFormat="1" applyFont="1" applyBorder="1" applyAlignment="1">
      <alignment horizontal="right" vertical="center"/>
    </xf>
    <xf numFmtId="0" fontId="5" fillId="6" borderId="1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center" wrapText="1"/>
    </xf>
    <xf numFmtId="0" fontId="3" fillId="0" borderId="3" xfId="1" applyFont="1" applyBorder="1" applyAlignment="1">
      <alignment horizontal="center" vertical="center"/>
    </xf>
    <xf numFmtId="167" fontId="5" fillId="0" borderId="1" xfId="7" applyNumberFormat="1" applyFont="1" applyBorder="1"/>
    <xf numFmtId="167" fontId="3" fillId="0" borderId="2" xfId="7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/>
    </xf>
    <xf numFmtId="167" fontId="0" fillId="0" borderId="6" xfId="7" applyNumberFormat="1" applyFont="1" applyBorder="1"/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wrapText="1"/>
    </xf>
    <xf numFmtId="0" fontId="5" fillId="6" borderId="11" xfId="0" applyFont="1" applyFill="1" applyBorder="1" applyAlignment="1">
      <alignment horizontal="center" wrapText="1"/>
    </xf>
    <xf numFmtId="3" fontId="3" fillId="0" borderId="10" xfId="4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center"/>
    </xf>
    <xf numFmtId="3" fontId="3" fillId="0" borderId="10" xfId="4" applyNumberFormat="1" applyFont="1" applyBorder="1" applyAlignment="1">
      <alignment horizontal="right" vertical="center" wrapText="1"/>
    </xf>
    <xf numFmtId="3" fontId="3" fillId="0" borderId="10" xfId="1" applyNumberFormat="1" applyFont="1" applyBorder="1" applyAlignment="1">
      <alignment horizontal="right" vertical="center"/>
    </xf>
    <xf numFmtId="3" fontId="3" fillId="0" borderId="12" xfId="4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right" vertical="center"/>
    </xf>
    <xf numFmtId="1" fontId="5" fillId="0" borderId="6" xfId="0" applyNumberFormat="1" applyFont="1" applyBorder="1" applyAlignment="1">
      <alignment horizontal="center"/>
    </xf>
    <xf numFmtId="0" fontId="5" fillId="8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wrapText="1"/>
    </xf>
    <xf numFmtId="0" fontId="5" fillId="8" borderId="11" xfId="0" applyFont="1" applyFill="1" applyBorder="1" applyAlignment="1">
      <alignment horizontal="center" wrapText="1"/>
    </xf>
    <xf numFmtId="3" fontId="0" fillId="0" borderId="1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0" fontId="5" fillId="7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wrapText="1"/>
    </xf>
    <xf numFmtId="0" fontId="5" fillId="7" borderId="11" xfId="0" applyFont="1" applyFill="1" applyBorder="1" applyAlignment="1">
      <alignment horizontal="center" wrapText="1"/>
    </xf>
    <xf numFmtId="167" fontId="0" fillId="0" borderId="11" xfId="7" applyNumberFormat="1" applyFont="1" applyBorder="1"/>
    <xf numFmtId="164" fontId="5" fillId="0" borderId="14" xfId="0" applyNumberFormat="1" applyFont="1" applyBorder="1"/>
    <xf numFmtId="1" fontId="3" fillId="5" borderId="15" xfId="4" applyNumberFormat="1" applyFont="1" applyFill="1" applyBorder="1" applyAlignment="1">
      <alignment horizontal="left" vertical="center"/>
    </xf>
    <xf numFmtId="1" fontId="3" fillId="5" borderId="16" xfId="4" applyNumberFormat="1" applyFont="1" applyFill="1" applyBorder="1" applyAlignment="1">
      <alignment horizontal="left" vertical="center"/>
    </xf>
    <xf numFmtId="0" fontId="3" fillId="5" borderId="16" xfId="1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8" borderId="2" xfId="0" applyFont="1" applyFill="1" applyBorder="1" applyAlignment="1">
      <alignment vertical="center" wrapText="1"/>
    </xf>
    <xf numFmtId="0" fontId="5" fillId="8" borderId="2" xfId="0" applyFont="1" applyFill="1" applyBorder="1" applyAlignment="1">
      <alignment wrapText="1"/>
    </xf>
    <xf numFmtId="0" fontId="5" fillId="10" borderId="1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vertical="center"/>
    </xf>
    <xf numFmtId="0" fontId="5" fillId="10" borderId="2" xfId="0" applyFont="1" applyFill="1" applyBorder="1" applyAlignment="1">
      <alignment vertical="center" wrapText="1"/>
    </xf>
    <xf numFmtId="0" fontId="5" fillId="8" borderId="2" xfId="0" applyFont="1" applyFill="1" applyBorder="1" applyAlignment="1">
      <alignment horizontal="center" vertical="center" wrapText="1"/>
    </xf>
    <xf numFmtId="1" fontId="6" fillId="5" borderId="16" xfId="4" applyNumberFormat="1" applyFont="1" applyFill="1" applyBorder="1" applyAlignment="1">
      <alignment horizontal="left" vertical="center"/>
    </xf>
    <xf numFmtId="0" fontId="6" fillId="5" borderId="16" xfId="1" applyFont="1" applyFill="1" applyBorder="1" applyAlignment="1">
      <alignment horizontal="left" vertical="center"/>
    </xf>
    <xf numFmtId="1" fontId="6" fillId="5" borderId="17" xfId="4" applyNumberFormat="1" applyFont="1" applyFill="1" applyBorder="1" applyAlignment="1">
      <alignment horizontal="left" vertical="center"/>
    </xf>
    <xf numFmtId="1" fontId="0" fillId="0" borderId="10" xfId="0" applyNumberFormat="1" applyBorder="1"/>
    <xf numFmtId="1" fontId="6" fillId="0" borderId="10" xfId="0" applyNumberFormat="1" applyFont="1" applyBorder="1"/>
    <xf numFmtId="1" fontId="6" fillId="0" borderId="12" xfId="0" applyNumberFormat="1" applyFont="1" applyBorder="1"/>
    <xf numFmtId="167" fontId="6" fillId="0" borderId="11" xfId="7" applyNumberFormat="1" applyFont="1" applyBorder="1"/>
  </cellXfs>
  <cellStyles count="10">
    <cellStyle name="Comma" xfId="7" builtinId="3"/>
    <cellStyle name="Comma [0]" xfId="2"/>
    <cellStyle name="Comma [0] 2" xfId="5"/>
    <cellStyle name="Currency [0]" xfId="3"/>
    <cellStyle name="Currency [0] 2" xfId="6"/>
    <cellStyle name="Hyperlink" xfId="9" builtinId="8"/>
    <cellStyle name="Normal" xfId="0" builtinId="0"/>
    <cellStyle name="Normal 2" xfId="1"/>
    <cellStyle name="Normal 3" xfId="4"/>
    <cellStyle name="Percent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unctadstat.unctad.org/wds/ReportFolders/reportFolders.asp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unctadstat.unctad.org/wds/ReportFolders/reportFolders.asp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unctadstat.unctad.org/wds/ReportFolders/reportFolders.aspx" TargetMode="External"/><Relationship Id="rId2" Type="http://schemas.openxmlformats.org/officeDocument/2006/relationships/hyperlink" Target="http://unctadstat.unctad.org/wds/ReportFolders/reportFolders.aspx" TargetMode="External"/><Relationship Id="rId1" Type="http://schemas.openxmlformats.org/officeDocument/2006/relationships/hyperlink" Target="http://unctadstat.unctad.org/wds/ReportFolders/reportFolders.aspx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unctadstat.unctad.org/wds/ReportFolders/reportFolders.asp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unctadstat.unctad.org/wds/ReportFolders/reportFolders.asp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unctadstat.unctad.org/wds/ReportFolders/reportFolders.asp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unctadstat.unctad.org/wds/ReportFolders/reportFolders.asp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unctadstat.unctad.org/wds/ReportFolders/reportFolder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5" workbookViewId="0">
      <selection activeCell="I16" sqref="I16"/>
    </sheetView>
  </sheetViews>
  <sheetFormatPr defaultColWidth="11.42578125" defaultRowHeight="15" x14ac:dyDescent="0.25"/>
  <cols>
    <col min="1" max="1" width="28.42578125" customWidth="1"/>
    <col min="2" max="2" width="20.140625" customWidth="1"/>
    <col min="3" max="3" width="16" customWidth="1"/>
    <col min="4" max="4" width="17.85546875" customWidth="1"/>
    <col min="5" max="5" width="12.85546875" customWidth="1"/>
    <col min="6" max="6" width="12.7109375" customWidth="1"/>
    <col min="7" max="7" width="15.42578125" customWidth="1"/>
    <col min="8" max="8" width="15.140625" customWidth="1"/>
    <col min="9" max="9" width="21.140625" customWidth="1"/>
  </cols>
  <sheetData>
    <row r="1" spans="1:9" x14ac:dyDescent="0.25">
      <c r="A1" s="30" t="s">
        <v>63</v>
      </c>
    </row>
    <row r="2" spans="1:9" x14ac:dyDescent="0.25">
      <c r="A2" s="30" t="s">
        <v>70</v>
      </c>
    </row>
    <row r="3" spans="1:9" ht="15.75" thickBot="1" x14ac:dyDescent="0.3"/>
    <row r="4" spans="1:9" ht="45" x14ac:dyDescent="0.25">
      <c r="B4" s="72" t="s">
        <v>60</v>
      </c>
      <c r="C4" s="73"/>
      <c r="D4" s="74"/>
      <c r="E4" s="85" t="s">
        <v>77</v>
      </c>
      <c r="F4" s="86"/>
      <c r="G4" s="87"/>
      <c r="H4" s="93" t="s">
        <v>72</v>
      </c>
      <c r="I4" s="94" t="s">
        <v>81</v>
      </c>
    </row>
    <row r="5" spans="1:9" ht="30.75" thickBot="1" x14ac:dyDescent="0.3">
      <c r="B5" s="75" t="s">
        <v>80</v>
      </c>
      <c r="C5" s="64" t="s">
        <v>78</v>
      </c>
      <c r="D5" s="76" t="s">
        <v>79</v>
      </c>
      <c r="E5" s="88" t="s">
        <v>80</v>
      </c>
      <c r="F5" s="65" t="s">
        <v>78</v>
      </c>
      <c r="G5" s="89" t="s">
        <v>79</v>
      </c>
      <c r="H5" s="95" t="s">
        <v>62</v>
      </c>
      <c r="I5" s="96" t="s">
        <v>62</v>
      </c>
    </row>
    <row r="6" spans="1:9" x14ac:dyDescent="0.25">
      <c r="A6" s="99" t="s">
        <v>25</v>
      </c>
      <c r="B6" s="77">
        <f>+'Datos para Hito'!B5</f>
        <v>24095.150666666665</v>
      </c>
      <c r="C6" s="63">
        <f>+(B6/$B$18)*100</f>
        <v>34.555795047428497</v>
      </c>
      <c r="D6" s="78">
        <v>228.79693997361403</v>
      </c>
      <c r="E6" s="90">
        <v>26422.793999999998</v>
      </c>
      <c r="F6" s="63">
        <f>+(E6/$E$18)*100</f>
        <v>14.944889783895665</v>
      </c>
      <c r="G6" s="78">
        <v>218.64660319114319</v>
      </c>
      <c r="H6" s="112">
        <f>+E6/B6*100-100</f>
        <v>9.6602148935860583</v>
      </c>
      <c r="I6" s="97">
        <f>+(G6/D6-1)*100</f>
        <v>-4.4363953397459905</v>
      </c>
    </row>
    <row r="7" spans="1:9" x14ac:dyDescent="0.25">
      <c r="A7" s="100" t="s">
        <v>16</v>
      </c>
      <c r="B7" s="79">
        <v>23942.265755038334</v>
      </c>
      <c r="C7" s="63">
        <f t="shared" ref="C7:C17" si="0">+(B7/$B$18)*100</f>
        <v>34.33653683463875</v>
      </c>
      <c r="D7" s="78">
        <v>135.30095997479376</v>
      </c>
      <c r="E7" s="90">
        <v>65325.774394573331</v>
      </c>
      <c r="F7" s="63">
        <f t="shared" ref="F7:F17" si="1">+(E7/$E$18)*100</f>
        <v>36.948647382806385</v>
      </c>
      <c r="G7" s="78">
        <v>328.8469015738853</v>
      </c>
      <c r="H7" s="112">
        <f t="shared" ref="H7:H18" si="2">+E7/B7*100-100</f>
        <v>172.84708583115776</v>
      </c>
      <c r="I7" s="97">
        <f t="shared" ref="I7:I17" si="3">+(G7/D7-1)*100</f>
        <v>143.04846147074542</v>
      </c>
    </row>
    <row r="8" spans="1:9" x14ac:dyDescent="0.25">
      <c r="A8" s="100" t="s">
        <v>9</v>
      </c>
      <c r="B8" s="79">
        <v>4911.1195677572332</v>
      </c>
      <c r="C8" s="63">
        <f t="shared" si="0"/>
        <v>7.043228057984666</v>
      </c>
      <c r="D8" s="78">
        <v>131.77848968991202</v>
      </c>
      <c r="E8" s="90">
        <v>10639.310314893833</v>
      </c>
      <c r="F8" s="63">
        <f t="shared" si="1"/>
        <v>6.01765733149767</v>
      </c>
      <c r="G8" s="78">
        <v>258.94398915072395</v>
      </c>
      <c r="H8" s="112">
        <f t="shared" si="2"/>
        <v>116.63716731198423</v>
      </c>
      <c r="I8" s="97">
        <f t="shared" si="3"/>
        <v>96.499436106791833</v>
      </c>
    </row>
    <row r="9" spans="1:9" x14ac:dyDescent="0.25">
      <c r="A9" s="109" t="s">
        <v>11</v>
      </c>
      <c r="B9" s="79">
        <v>3869.9333333333329</v>
      </c>
      <c r="C9" s="63">
        <f t="shared" si="0"/>
        <v>5.5500222830679027</v>
      </c>
      <c r="D9" s="78">
        <v>247.47398989704669</v>
      </c>
      <c r="E9" s="90">
        <v>24081.266415333332</v>
      </c>
      <c r="F9" s="63">
        <f t="shared" si="1"/>
        <v>13.620507824940276</v>
      </c>
      <c r="G9" s="78">
        <v>1378.8834239997573</v>
      </c>
      <c r="H9" s="113">
        <f>+E9/B9*100-100</f>
        <v>522.26566561008804</v>
      </c>
      <c r="I9" s="115">
        <f>+(G9/D9-1)*100</f>
        <v>457.18317087520825</v>
      </c>
    </row>
    <row r="10" spans="1:9" x14ac:dyDescent="0.25">
      <c r="A10" s="100" t="s">
        <v>20</v>
      </c>
      <c r="B10" s="79">
        <v>3055.3333333333335</v>
      </c>
      <c r="C10" s="63">
        <f t="shared" si="0"/>
        <v>4.3817726615962727</v>
      </c>
      <c r="D10" s="78">
        <v>122.84950375555464</v>
      </c>
      <c r="E10" s="90">
        <v>4678</v>
      </c>
      <c r="F10" s="63">
        <f t="shared" si="1"/>
        <v>2.6459046840036646</v>
      </c>
      <c r="G10" s="78">
        <v>156.17520708238206</v>
      </c>
      <c r="H10" s="112">
        <f t="shared" si="2"/>
        <v>53.109317041239365</v>
      </c>
      <c r="I10" s="97">
        <f t="shared" si="3"/>
        <v>27.1272592139556</v>
      </c>
    </row>
    <row r="11" spans="1:9" x14ac:dyDescent="0.25">
      <c r="A11" s="109" t="s">
        <v>12</v>
      </c>
      <c r="B11" s="79">
        <v>2370.7002199284998</v>
      </c>
      <c r="C11" s="63">
        <f t="shared" si="0"/>
        <v>3.3999136196344004</v>
      </c>
      <c r="D11" s="78">
        <v>58.452609870328921</v>
      </c>
      <c r="E11" s="90">
        <v>15235.380368592434</v>
      </c>
      <c r="F11" s="63">
        <f t="shared" si="1"/>
        <v>8.6172219495160753</v>
      </c>
      <c r="G11" s="78">
        <v>319.38968726669026</v>
      </c>
      <c r="H11" s="113">
        <f t="shared" si="2"/>
        <v>542.65318071518686</v>
      </c>
      <c r="I11" s="115">
        <f t="shared" si="3"/>
        <v>446.40791570337626</v>
      </c>
    </row>
    <row r="12" spans="1:9" x14ac:dyDescent="0.25">
      <c r="A12" s="109" t="s">
        <v>17</v>
      </c>
      <c r="B12" s="79">
        <v>1369.9311915888331</v>
      </c>
      <c r="C12" s="63">
        <f t="shared" si="0"/>
        <v>1.9646717358407007</v>
      </c>
      <c r="D12" s="78">
        <v>51.955393621462321</v>
      </c>
      <c r="E12" s="90">
        <v>10214.868837006366</v>
      </c>
      <c r="F12" s="63">
        <f t="shared" si="1"/>
        <v>5.7775907016498955</v>
      </c>
      <c r="G12" s="78">
        <v>340.57778282982599</v>
      </c>
      <c r="H12" s="113">
        <f t="shared" si="2"/>
        <v>645.64831428936657</v>
      </c>
      <c r="I12" s="115">
        <f t="shared" si="3"/>
        <v>555.51958919070967</v>
      </c>
    </row>
    <row r="13" spans="1:9" x14ac:dyDescent="0.25">
      <c r="A13" s="101" t="s">
        <v>39</v>
      </c>
      <c r="B13" s="80">
        <v>982.94333333333327</v>
      </c>
      <c r="C13" s="63">
        <f t="shared" si="0"/>
        <v>1.409677359556506</v>
      </c>
      <c r="D13" s="78">
        <v>111.70665331210948</v>
      </c>
      <c r="E13" s="90">
        <v>2469.2999999999997</v>
      </c>
      <c r="F13" s="63">
        <f t="shared" si="1"/>
        <v>1.3966507986768382</v>
      </c>
      <c r="G13" s="78">
        <v>240.29793713373365</v>
      </c>
      <c r="H13" s="112">
        <f t="shared" si="2"/>
        <v>151.21488861684122</v>
      </c>
      <c r="I13" s="97">
        <f t="shared" si="3"/>
        <v>115.11515206022587</v>
      </c>
    </row>
    <row r="14" spans="1:9" x14ac:dyDescent="0.25">
      <c r="A14" s="110" t="s">
        <v>47</v>
      </c>
      <c r="B14" s="80">
        <v>768.36666666666679</v>
      </c>
      <c r="C14" s="63">
        <f t="shared" si="0"/>
        <v>1.1019445954882794</v>
      </c>
      <c r="D14" s="78">
        <v>603.73750998546393</v>
      </c>
      <c r="E14" s="90">
        <v>1998.8470276539331</v>
      </c>
      <c r="F14" s="63">
        <f t="shared" si="1"/>
        <v>1.1305597933040497</v>
      </c>
      <c r="G14" s="78">
        <v>1494.7735216044082</v>
      </c>
      <c r="H14" s="113">
        <f t="shared" si="2"/>
        <v>160.14234015712111</v>
      </c>
      <c r="I14" s="97">
        <f>+(G14/D14-1)*100</f>
        <v>147.58665759236948</v>
      </c>
    </row>
    <row r="15" spans="1:9" x14ac:dyDescent="0.25">
      <c r="A15" s="100" t="s">
        <v>10</v>
      </c>
      <c r="B15" s="79">
        <v>706.2468869999999</v>
      </c>
      <c r="C15" s="63">
        <f t="shared" si="0"/>
        <v>1.0128561974015071</v>
      </c>
      <c r="D15" s="78">
        <v>81.465939704672692</v>
      </c>
      <c r="E15" s="90">
        <v>1222.8396918612</v>
      </c>
      <c r="F15" s="63">
        <f t="shared" si="1"/>
        <v>0.69164541865779117</v>
      </c>
      <c r="G15" s="78">
        <v>141.05518401477227</v>
      </c>
      <c r="H15" s="112">
        <f t="shared" si="2"/>
        <v>73.14620628709406</v>
      </c>
      <c r="I15" s="97">
        <f t="shared" si="3"/>
        <v>73.146206287094088</v>
      </c>
    </row>
    <row r="16" spans="1:9" x14ac:dyDescent="0.25">
      <c r="A16" s="109" t="s">
        <v>23</v>
      </c>
      <c r="B16" s="79">
        <v>394.26666666666671</v>
      </c>
      <c r="C16" s="63">
        <f t="shared" si="0"/>
        <v>0.56543319922933355</v>
      </c>
      <c r="D16" s="78">
        <v>126.50712522397848</v>
      </c>
      <c r="E16" s="90">
        <v>3557.0333333333333</v>
      </c>
      <c r="F16" s="63">
        <f t="shared" si="1"/>
        <v>2.0118792556271559</v>
      </c>
      <c r="G16" s="78">
        <v>935.50887883498285</v>
      </c>
      <c r="H16" s="113">
        <f>+E16/B16*100-100</f>
        <v>802.18971931011151</v>
      </c>
      <c r="I16" s="115">
        <f t="shared" si="3"/>
        <v>639.49105805596491</v>
      </c>
    </row>
    <row r="17" spans="1:9" ht="15.75" thickBot="1" x14ac:dyDescent="0.3">
      <c r="A17" s="111" t="s">
        <v>19</v>
      </c>
      <c r="B17" s="81">
        <v>254.6779236413</v>
      </c>
      <c r="C17" s="68">
        <f t="shared" si="0"/>
        <v>0.36524354025427164</v>
      </c>
      <c r="D17" s="82">
        <v>76.594073356826485</v>
      </c>
      <c r="E17" s="91">
        <v>2662.5022519867002</v>
      </c>
      <c r="F17" s="68">
        <f t="shared" si="1"/>
        <v>1.5059271440149455</v>
      </c>
      <c r="G17" s="82">
        <v>784.18052305951198</v>
      </c>
      <c r="H17" s="114">
        <f t="shared" si="2"/>
        <v>945.43896617309065</v>
      </c>
      <c r="I17" s="115">
        <f t="shared" si="3"/>
        <v>923.81357811625196</v>
      </c>
    </row>
    <row r="18" spans="1:9" ht="15.75" thickBot="1" x14ac:dyDescent="0.3">
      <c r="A18" s="102" t="s">
        <v>61</v>
      </c>
      <c r="B18" s="83">
        <v>69728.248571898308</v>
      </c>
      <c r="C18" s="69"/>
      <c r="D18" s="84">
        <f>+B18*1000000/Población!E19</f>
        <v>154.21410972485802</v>
      </c>
      <c r="E18" s="92">
        <v>176801.53137343781</v>
      </c>
      <c r="F18" s="70"/>
      <c r="G18" s="84">
        <f>+E18*1000000/Población!I19</f>
        <v>343.30023077252849</v>
      </c>
      <c r="H18" s="98">
        <f t="shared" si="2"/>
        <v>153.55796968159027</v>
      </c>
      <c r="I18" s="71">
        <f>+(G18/D18-1)*100</f>
        <v>122.61272420858869</v>
      </c>
    </row>
    <row r="20" spans="1:9" x14ac:dyDescent="0.25">
      <c r="A20" s="50" t="s">
        <v>68</v>
      </c>
    </row>
    <row r="21" spans="1:9" x14ac:dyDescent="0.25">
      <c r="A21" t="s">
        <v>71</v>
      </c>
    </row>
    <row r="23" spans="1:9" x14ac:dyDescent="0.25">
      <c r="B23" s="61"/>
      <c r="C23" s="61"/>
    </row>
    <row r="24" spans="1:9" x14ac:dyDescent="0.25">
      <c r="B24" s="60"/>
      <c r="C24" s="60"/>
      <c r="D24" s="59"/>
      <c r="E24" s="61"/>
      <c r="F24" s="61"/>
    </row>
    <row r="25" spans="1:9" x14ac:dyDescent="0.25">
      <c r="B25" s="39"/>
      <c r="C25" s="39"/>
    </row>
  </sheetData>
  <mergeCells count="2">
    <mergeCell ref="B4:D4"/>
    <mergeCell ref="E4:G4"/>
  </mergeCells>
  <hyperlinks>
    <hyperlink ref="A20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B31" sqref="B31"/>
    </sheetView>
  </sheetViews>
  <sheetFormatPr defaultColWidth="11.42578125" defaultRowHeight="15" x14ac:dyDescent="0.25"/>
  <cols>
    <col min="1" max="1" width="27.42578125" customWidth="1"/>
    <col min="2" max="9" width="15.28515625" bestFit="1" customWidth="1"/>
  </cols>
  <sheetData>
    <row r="1" spans="1:9" x14ac:dyDescent="0.25">
      <c r="A1" s="30" t="s">
        <v>73</v>
      </c>
    </row>
    <row r="2" spans="1:9" x14ac:dyDescent="0.25">
      <c r="A2" s="30" t="s">
        <v>69</v>
      </c>
    </row>
    <row r="3" spans="1:9" x14ac:dyDescent="0.25">
      <c r="A3" s="12"/>
      <c r="B3" s="12"/>
      <c r="C3" s="12"/>
      <c r="D3" s="12"/>
      <c r="E3" s="12"/>
      <c r="F3" s="12"/>
      <c r="G3" s="12"/>
      <c r="H3" s="12"/>
    </row>
    <row r="4" spans="1:9" x14ac:dyDescent="0.25">
      <c r="A4" s="12"/>
      <c r="B4" s="12"/>
      <c r="C4" s="12"/>
      <c r="D4" s="12"/>
      <c r="E4" s="12"/>
      <c r="F4" s="12"/>
      <c r="G4" s="12"/>
      <c r="H4" s="12"/>
    </row>
    <row r="5" spans="1:9" x14ac:dyDescent="0.25">
      <c r="A5" s="55" t="s">
        <v>8</v>
      </c>
      <c r="B5" s="55" t="s">
        <v>0</v>
      </c>
      <c r="C5" s="55" t="s">
        <v>1</v>
      </c>
      <c r="D5" s="55" t="s">
        <v>2</v>
      </c>
      <c r="E5" s="55" t="s">
        <v>6</v>
      </c>
      <c r="F5" s="55" t="s">
        <v>3</v>
      </c>
      <c r="G5" s="55" t="s">
        <v>4</v>
      </c>
      <c r="H5" s="55" t="s">
        <v>5</v>
      </c>
      <c r="I5" s="55" t="s">
        <v>7</v>
      </c>
    </row>
    <row r="6" spans="1:9" x14ac:dyDescent="0.25">
      <c r="A6" s="55"/>
      <c r="B6" s="55"/>
      <c r="C6" s="55"/>
      <c r="D6" s="55"/>
      <c r="E6" s="55"/>
      <c r="F6" s="55"/>
      <c r="G6" s="55"/>
      <c r="H6" s="55"/>
      <c r="I6" s="55"/>
    </row>
    <row r="7" spans="1:9" x14ac:dyDescent="0.25">
      <c r="A7" s="66" t="s">
        <v>9</v>
      </c>
      <c r="B7" s="62">
        <v>36903067</v>
      </c>
      <c r="C7" s="62">
        <v>37273361</v>
      </c>
      <c r="D7" s="62">
        <v>37627545</v>
      </c>
      <c r="E7" s="62">
        <f>+AVERAGE(B7:D7)</f>
        <v>37267991</v>
      </c>
      <c r="F7" s="62">
        <v>40728738</v>
      </c>
      <c r="G7" s="62">
        <v>41086927</v>
      </c>
      <c r="H7" s="62">
        <v>41446246</v>
      </c>
      <c r="I7" s="62">
        <f>+AVERAGE(F7:H7)</f>
        <v>41087303.666666664</v>
      </c>
    </row>
    <row r="8" spans="1:9" x14ac:dyDescent="0.25">
      <c r="A8" s="66" t="s">
        <v>10</v>
      </c>
      <c r="B8" s="62">
        <v>8495271</v>
      </c>
      <c r="C8" s="62">
        <v>8669066</v>
      </c>
      <c r="D8" s="62">
        <v>8843350</v>
      </c>
      <c r="E8" s="62">
        <f>+AVERAGE(B8:D8)</f>
        <v>8669229</v>
      </c>
      <c r="F8" s="62">
        <v>10324445</v>
      </c>
      <c r="G8" s="62">
        <v>10496285</v>
      </c>
      <c r="H8" s="62">
        <v>10671200</v>
      </c>
      <c r="I8" s="62">
        <f t="shared" ref="I8:I19" si="0">+AVERAGE(F8:H8)</f>
        <v>10497310</v>
      </c>
    </row>
    <row r="9" spans="1:9" x14ac:dyDescent="0.25">
      <c r="A9" s="66" t="s">
        <v>16</v>
      </c>
      <c r="B9" s="62">
        <v>174504898</v>
      </c>
      <c r="C9" s="62">
        <v>176968205</v>
      </c>
      <c r="D9" s="62">
        <v>179393768</v>
      </c>
      <c r="E9" s="62">
        <f t="shared" ref="E9:E19" si="1">+AVERAGE(B9:D9)</f>
        <v>176955623.66666666</v>
      </c>
      <c r="F9" s="62">
        <v>196935134</v>
      </c>
      <c r="G9" s="62">
        <v>198656019</v>
      </c>
      <c r="H9" s="62">
        <v>200361925</v>
      </c>
      <c r="I9" s="62">
        <f t="shared" si="0"/>
        <v>198651026</v>
      </c>
    </row>
    <row r="10" spans="1:9" x14ac:dyDescent="0.25">
      <c r="A10" s="66" t="s">
        <v>11</v>
      </c>
      <c r="B10" s="62">
        <v>15454402</v>
      </c>
      <c r="C10" s="62">
        <v>15639289</v>
      </c>
      <c r="D10" s="62">
        <v>15819522</v>
      </c>
      <c r="E10" s="62">
        <f t="shared" si="1"/>
        <v>15637737.666666666</v>
      </c>
      <c r="F10" s="62">
        <v>17308449</v>
      </c>
      <c r="G10" s="62">
        <v>17464814</v>
      </c>
      <c r="H10" s="62">
        <v>17619708</v>
      </c>
      <c r="I10" s="62">
        <f t="shared" si="0"/>
        <v>17464323.666666668</v>
      </c>
    </row>
    <row r="11" spans="1:9" x14ac:dyDescent="0.25">
      <c r="A11" s="66" t="s">
        <v>12</v>
      </c>
      <c r="B11" s="62">
        <v>39897984</v>
      </c>
      <c r="C11" s="62">
        <v>40558648</v>
      </c>
      <c r="D11" s="62">
        <v>41216304</v>
      </c>
      <c r="E11" s="62">
        <f t="shared" si="1"/>
        <v>40557645.333333336</v>
      </c>
      <c r="F11" s="62">
        <v>47078792</v>
      </c>
      <c r="G11" s="62">
        <v>47704427</v>
      </c>
      <c r="H11" s="62">
        <v>48321405</v>
      </c>
      <c r="I11" s="62">
        <f t="shared" si="0"/>
        <v>47701541.333333336</v>
      </c>
    </row>
    <row r="12" spans="1:9" x14ac:dyDescent="0.25">
      <c r="A12" s="66" t="s">
        <v>39</v>
      </c>
      <c r="B12" s="62">
        <v>8663421</v>
      </c>
      <c r="C12" s="62">
        <v>8799298</v>
      </c>
      <c r="D12" s="62">
        <v>8935261</v>
      </c>
      <c r="E12" s="62">
        <f t="shared" si="1"/>
        <v>8799326.666666666</v>
      </c>
      <c r="F12" s="62">
        <v>10147598</v>
      </c>
      <c r="G12" s="62">
        <v>10276621</v>
      </c>
      <c r="H12" s="62">
        <v>10403761</v>
      </c>
      <c r="I12" s="62">
        <f t="shared" si="0"/>
        <v>10275993.333333334</v>
      </c>
    </row>
    <row r="13" spans="1:9" x14ac:dyDescent="0.25">
      <c r="A13" s="66" t="s">
        <v>25</v>
      </c>
      <c r="B13" s="62">
        <v>103873607</v>
      </c>
      <c r="C13" s="62">
        <v>105339877</v>
      </c>
      <c r="D13" s="62">
        <v>106723661</v>
      </c>
      <c r="E13" s="62">
        <f t="shared" si="1"/>
        <v>105312381.66666667</v>
      </c>
      <c r="F13" s="62">
        <v>119361233</v>
      </c>
      <c r="G13" s="62">
        <v>120847477</v>
      </c>
      <c r="H13" s="62">
        <v>122332399</v>
      </c>
      <c r="I13" s="62">
        <f t="shared" si="0"/>
        <v>120847036.33333333</v>
      </c>
    </row>
    <row r="14" spans="1:9" x14ac:dyDescent="0.25">
      <c r="A14" s="66" t="s">
        <v>23</v>
      </c>
      <c r="B14" s="62">
        <v>3054812</v>
      </c>
      <c r="C14" s="62">
        <v>3116409</v>
      </c>
      <c r="D14" s="62">
        <v>3178450</v>
      </c>
      <c r="E14" s="62">
        <f t="shared" si="1"/>
        <v>3116557</v>
      </c>
      <c r="F14" s="62">
        <v>3740282</v>
      </c>
      <c r="G14" s="62">
        <v>3802281</v>
      </c>
      <c r="H14" s="62">
        <v>3864170</v>
      </c>
      <c r="I14" s="62">
        <f t="shared" si="0"/>
        <v>3802244.3333333335</v>
      </c>
    </row>
    <row r="15" spans="1:9" x14ac:dyDescent="0.25">
      <c r="A15" s="66" t="s">
        <v>17</v>
      </c>
      <c r="B15" s="62">
        <v>26000080</v>
      </c>
      <c r="C15" s="62">
        <v>26372358</v>
      </c>
      <c r="D15" s="62">
        <v>26729909</v>
      </c>
      <c r="E15" s="62">
        <f t="shared" si="1"/>
        <v>26367449</v>
      </c>
      <c r="F15" s="62">
        <v>29614887</v>
      </c>
      <c r="G15" s="62">
        <v>29987800</v>
      </c>
      <c r="H15" s="62">
        <v>30375603</v>
      </c>
      <c r="I15" s="62">
        <f t="shared" si="0"/>
        <v>29992763.333333332</v>
      </c>
    </row>
    <row r="16" spans="1:9" x14ac:dyDescent="0.25">
      <c r="A16" s="66" t="s">
        <v>47</v>
      </c>
      <c r="B16" s="62">
        <v>1267980</v>
      </c>
      <c r="C16" s="62">
        <v>1272347</v>
      </c>
      <c r="D16" s="62">
        <v>1277723</v>
      </c>
      <c r="E16" s="62">
        <f t="shared" si="1"/>
        <v>1272683.3333333333</v>
      </c>
      <c r="F16" s="62">
        <v>1333082</v>
      </c>
      <c r="G16" s="62">
        <v>1337439</v>
      </c>
      <c r="H16" s="62">
        <v>1341151</v>
      </c>
      <c r="I16" s="62">
        <f t="shared" si="0"/>
        <v>1337224</v>
      </c>
    </row>
    <row r="17" spans="1:9" x14ac:dyDescent="0.25">
      <c r="A17" s="66" t="s">
        <v>19</v>
      </c>
      <c r="B17" s="62">
        <v>3320841</v>
      </c>
      <c r="C17" s="62">
        <v>3326762</v>
      </c>
      <c r="D17" s="62">
        <v>3327500</v>
      </c>
      <c r="E17" s="62">
        <f t="shared" si="1"/>
        <v>3325034.3333333335</v>
      </c>
      <c r="F17" s="62">
        <v>3383486</v>
      </c>
      <c r="G17" s="62">
        <v>3395253</v>
      </c>
      <c r="H17" s="62">
        <v>3407062</v>
      </c>
      <c r="I17" s="62">
        <f t="shared" si="0"/>
        <v>3395267</v>
      </c>
    </row>
    <row r="18" spans="1:9" x14ac:dyDescent="0.25">
      <c r="A18" s="66" t="s">
        <v>20</v>
      </c>
      <c r="B18" s="62">
        <v>24407553</v>
      </c>
      <c r="C18" s="62">
        <v>24870441</v>
      </c>
      <c r="D18" s="62">
        <v>25333622</v>
      </c>
      <c r="E18" s="62">
        <f t="shared" si="1"/>
        <v>24870538.666666668</v>
      </c>
      <c r="F18" s="62">
        <v>29500625</v>
      </c>
      <c r="G18" s="62">
        <v>29954782</v>
      </c>
      <c r="H18" s="62">
        <v>30405207</v>
      </c>
      <c r="I18" s="62">
        <f t="shared" si="0"/>
        <v>29953538</v>
      </c>
    </row>
    <row r="19" spans="1:9" x14ac:dyDescent="0.25">
      <c r="A19" s="35" t="s">
        <v>61</v>
      </c>
      <c r="B19" s="67">
        <f>SUM(B7:B18)</f>
        <v>445843916</v>
      </c>
      <c r="C19" s="67">
        <f t="shared" ref="C19:F19" si="2">SUM(C7:C18)</f>
        <v>452206061</v>
      </c>
      <c r="D19" s="67">
        <f t="shared" si="2"/>
        <v>458406615</v>
      </c>
      <c r="E19" s="67">
        <f t="shared" si="1"/>
        <v>452152197.33333331</v>
      </c>
      <c r="F19" s="67">
        <f t="shared" si="2"/>
        <v>509456751</v>
      </c>
      <c r="G19" s="67">
        <f t="shared" ref="G19" si="3">SUM(G7:G18)</f>
        <v>515010125</v>
      </c>
      <c r="H19" s="67">
        <f t="shared" ref="H19" si="4">SUM(H7:H18)</f>
        <v>520549837</v>
      </c>
      <c r="I19" s="67">
        <f>+AVERAGE(F19:H19)</f>
        <v>515005571</v>
      </c>
    </row>
    <row r="21" spans="1:9" x14ac:dyDescent="0.25">
      <c r="A21" s="50" t="s">
        <v>68</v>
      </c>
    </row>
    <row r="22" spans="1:9" x14ac:dyDescent="0.25">
      <c r="A22" t="s">
        <v>71</v>
      </c>
    </row>
  </sheetData>
  <mergeCells count="9">
    <mergeCell ref="G5:G6"/>
    <mergeCell ref="H5:H6"/>
    <mergeCell ref="I5:I6"/>
    <mergeCell ref="A5:A6"/>
    <mergeCell ref="B5:B6"/>
    <mergeCell ref="C5:C6"/>
    <mergeCell ref="D5:D6"/>
    <mergeCell ref="E5:E6"/>
    <mergeCell ref="F5:F6"/>
  </mergeCells>
  <hyperlinks>
    <hyperlink ref="A2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opLeftCell="A49" workbookViewId="0">
      <selection activeCell="E53" sqref="E53"/>
    </sheetView>
  </sheetViews>
  <sheetFormatPr defaultColWidth="11.42578125" defaultRowHeight="15" x14ac:dyDescent="0.25"/>
  <cols>
    <col min="1" max="1" width="24.85546875" customWidth="1"/>
    <col min="2" max="2" width="16.42578125" customWidth="1"/>
    <col min="3" max="3" width="13.5703125" customWidth="1"/>
    <col min="5" max="5" width="24" customWidth="1"/>
    <col min="6" max="6" width="14.5703125" customWidth="1"/>
    <col min="7" max="7" width="13" customWidth="1"/>
  </cols>
  <sheetData>
    <row r="1" spans="1:9" x14ac:dyDescent="0.25">
      <c r="A1" s="30" t="s">
        <v>49</v>
      </c>
    </row>
    <row r="2" spans="1:9" x14ac:dyDescent="0.25">
      <c r="A2" s="30" t="s">
        <v>50</v>
      </c>
    </row>
    <row r="4" spans="1:9" ht="30" x14ac:dyDescent="0.25">
      <c r="A4" s="106" t="s">
        <v>8</v>
      </c>
      <c r="B4" s="107" t="s">
        <v>6</v>
      </c>
      <c r="C4" s="107" t="s">
        <v>51</v>
      </c>
      <c r="E4" s="108" t="s">
        <v>8</v>
      </c>
      <c r="F4" s="108" t="s">
        <v>7</v>
      </c>
      <c r="G4" s="108" t="s">
        <v>51</v>
      </c>
    </row>
    <row r="5" spans="1:9" x14ac:dyDescent="0.25">
      <c r="A5" s="51" t="s">
        <v>25</v>
      </c>
      <c r="B5" s="41">
        <f>+'América Central'!E11</f>
        <v>24095.150666666665</v>
      </c>
      <c r="C5" s="22">
        <f>B5/$B$20</f>
        <v>0.58819371622359162</v>
      </c>
      <c r="D5" s="19"/>
      <c r="E5" s="51" t="s">
        <v>16</v>
      </c>
      <c r="F5" s="41">
        <f>+'América del Sur'!H8</f>
        <v>64045.33153137</v>
      </c>
      <c r="G5" s="21">
        <f>F5/$F$20</f>
        <v>0.4726159408774695</v>
      </c>
      <c r="H5" s="19"/>
    </row>
    <row r="6" spans="1:9" x14ac:dyDescent="0.25">
      <c r="A6" s="52" t="s">
        <v>16</v>
      </c>
      <c r="B6" s="42">
        <v>23942.265755038334</v>
      </c>
      <c r="C6" s="22">
        <f t="shared" ref="C6:C20" si="0">B6/$B$20</f>
        <v>0.58446159827300392</v>
      </c>
      <c r="D6" s="19"/>
      <c r="E6" s="52" t="s">
        <v>25</v>
      </c>
      <c r="F6" s="42">
        <f>+'América Central'!I11</f>
        <v>26422.793999999998</v>
      </c>
      <c r="G6" s="21">
        <f t="shared" ref="G6:G20" si="1">F6/$F$20</f>
        <v>0.19498429234931663</v>
      </c>
      <c r="H6" s="19"/>
    </row>
    <row r="7" spans="1:9" x14ac:dyDescent="0.25">
      <c r="A7" s="52" t="s">
        <v>9</v>
      </c>
      <c r="B7" s="42">
        <v>4911.1195677572332</v>
      </c>
      <c r="C7" s="22">
        <f t="shared" si="0"/>
        <v>0.11988676515618356</v>
      </c>
      <c r="D7" s="19"/>
      <c r="E7" s="52" t="s">
        <v>11</v>
      </c>
      <c r="F7" s="47">
        <f>+'América del Sur'!I9</f>
        <v>24081.266415333332</v>
      </c>
      <c r="G7" s="21">
        <f t="shared" si="1"/>
        <v>0.1777052302216463</v>
      </c>
      <c r="H7" s="19"/>
      <c r="I7" s="40"/>
    </row>
    <row r="8" spans="1:9" x14ac:dyDescent="0.25">
      <c r="A8" s="53" t="s">
        <v>11</v>
      </c>
      <c r="B8" s="47">
        <v>3869.9333333333329</v>
      </c>
      <c r="C8" s="22">
        <f t="shared" si="0"/>
        <v>9.4470065797093647E-2</v>
      </c>
      <c r="D8" s="19"/>
      <c r="E8" s="53" t="s">
        <v>12</v>
      </c>
      <c r="F8" s="42">
        <v>15235.380368592434</v>
      </c>
      <c r="G8" s="21">
        <f t="shared" si="1"/>
        <v>0.11242792339987462</v>
      </c>
      <c r="H8" s="19"/>
    </row>
    <row r="9" spans="1:9" x14ac:dyDescent="0.25">
      <c r="A9" s="54" t="s">
        <v>20</v>
      </c>
      <c r="B9" s="42">
        <v>3055.3333333333335</v>
      </c>
      <c r="C9" s="22">
        <f t="shared" si="0"/>
        <v>7.4584628770190745E-2</v>
      </c>
      <c r="D9" s="19"/>
      <c r="E9" s="54" t="s">
        <v>9</v>
      </c>
      <c r="F9" s="42">
        <v>10639.310314893833</v>
      </c>
      <c r="G9" s="21">
        <f t="shared" si="1"/>
        <v>7.851169686424378E-2</v>
      </c>
      <c r="H9" s="19"/>
    </row>
    <row r="10" spans="1:9" x14ac:dyDescent="0.25">
      <c r="A10" s="52" t="s">
        <v>12</v>
      </c>
      <c r="B10" s="42">
        <v>2370.7002199284998</v>
      </c>
      <c r="C10" s="22">
        <f t="shared" si="0"/>
        <v>5.7871851133136601E-2</v>
      </c>
      <c r="D10" s="19"/>
      <c r="E10" s="52" t="s">
        <v>17</v>
      </c>
      <c r="F10" s="42">
        <v>10214.868837006366</v>
      </c>
      <c r="G10" s="21">
        <f t="shared" si="1"/>
        <v>7.5379574606106128E-2</v>
      </c>
      <c r="H10" s="19"/>
    </row>
    <row r="11" spans="1:9" x14ac:dyDescent="0.25">
      <c r="A11" s="52" t="s">
        <v>17</v>
      </c>
      <c r="B11" s="42">
        <v>1369.9311915888331</v>
      </c>
      <c r="C11" s="22">
        <f t="shared" si="0"/>
        <v>3.3441787922329748E-2</v>
      </c>
      <c r="D11" s="19"/>
      <c r="E11" s="52" t="s">
        <v>20</v>
      </c>
      <c r="F11" s="42">
        <v>4678</v>
      </c>
      <c r="G11" s="21">
        <f t="shared" si="1"/>
        <v>3.4520820152861321E-2</v>
      </c>
      <c r="H11" s="19"/>
    </row>
    <row r="12" spans="1:9" x14ac:dyDescent="0.25">
      <c r="A12" s="52" t="s">
        <v>39</v>
      </c>
      <c r="B12" s="41">
        <v>982.94333333333327</v>
      </c>
      <c r="C12" s="22">
        <f t="shared" si="0"/>
        <v>2.3994914996334448E-2</v>
      </c>
      <c r="D12" s="19"/>
      <c r="E12" s="52" t="s">
        <v>23</v>
      </c>
      <c r="F12" s="41">
        <v>3557.0333333333333</v>
      </c>
      <c r="G12" s="21">
        <f t="shared" si="1"/>
        <v>2.6248761859284486E-2</v>
      </c>
      <c r="H12" s="19"/>
    </row>
    <row r="13" spans="1:9" x14ac:dyDescent="0.25">
      <c r="A13" s="51" t="s">
        <v>47</v>
      </c>
      <c r="B13" s="41">
        <v>768.36666666666679</v>
      </c>
      <c r="C13" s="22">
        <f t="shared" si="0"/>
        <v>1.875682170828788E-2</v>
      </c>
      <c r="D13" s="19"/>
      <c r="E13" s="51" t="s">
        <v>19</v>
      </c>
      <c r="F13" s="41">
        <v>2662.5022519867002</v>
      </c>
      <c r="G13" s="21">
        <f t="shared" si="1"/>
        <v>1.9647661692479935E-2</v>
      </c>
      <c r="H13" s="19"/>
    </row>
    <row r="14" spans="1:9" x14ac:dyDescent="0.25">
      <c r="A14" s="52" t="s">
        <v>10</v>
      </c>
      <c r="B14" s="42">
        <v>706.2468869999999</v>
      </c>
      <c r="C14" s="22">
        <f t="shared" si="0"/>
        <v>1.7240397737398376E-2</v>
      </c>
      <c r="D14" s="19"/>
      <c r="E14" s="52" t="s">
        <v>39</v>
      </c>
      <c r="F14" s="42">
        <v>2469.2999999999997</v>
      </c>
      <c r="G14" s="21">
        <f t="shared" si="1"/>
        <v>1.8221945533018483E-2</v>
      </c>
      <c r="H14" s="19"/>
    </row>
    <row r="15" spans="1:9" x14ac:dyDescent="0.25">
      <c r="A15" s="52" t="s">
        <v>52</v>
      </c>
      <c r="B15" s="43">
        <f>B5+B6+B7</f>
        <v>52948.535989462231</v>
      </c>
      <c r="C15" s="22">
        <f t="shared" si="0"/>
        <v>1.2925420796527791</v>
      </c>
      <c r="E15" s="52" t="s">
        <v>52</v>
      </c>
      <c r="F15" s="43">
        <f>F5+F6+F9</f>
        <v>101107.43584626383</v>
      </c>
      <c r="G15" s="21">
        <f t="shared" si="1"/>
        <v>0.74611193009102994</v>
      </c>
    </row>
    <row r="16" spans="1:9" x14ac:dyDescent="0.25">
      <c r="A16" s="53" t="s">
        <v>53</v>
      </c>
      <c r="B16" s="43">
        <f>SUM(B5:B14)</f>
        <v>66071.99095464623</v>
      </c>
      <c r="C16" s="22">
        <f t="shared" si="0"/>
        <v>1.6129025477175505</v>
      </c>
      <c r="E16" s="53" t="s">
        <v>53</v>
      </c>
      <c r="F16" s="43">
        <f>SUM(F5:F14)</f>
        <v>164005.78705251598</v>
      </c>
      <c r="G16" s="21">
        <f t="shared" si="1"/>
        <v>1.210263847556301</v>
      </c>
    </row>
    <row r="17" spans="1:9" x14ac:dyDescent="0.25">
      <c r="A17" s="54" t="s">
        <v>21</v>
      </c>
      <c r="B17" s="44">
        <v>40964.651614039532</v>
      </c>
      <c r="C17" s="22">
        <f t="shared" si="0"/>
        <v>1</v>
      </c>
      <c r="E17" s="54" t="s">
        <v>21</v>
      </c>
      <c r="F17" s="44">
        <v>135512.42349646942</v>
      </c>
      <c r="G17" s="21">
        <f t="shared" si="1"/>
        <v>1</v>
      </c>
      <c r="I17" s="5"/>
    </row>
    <row r="18" spans="1:9" x14ac:dyDescent="0.25">
      <c r="A18" s="52" t="s">
        <v>74</v>
      </c>
      <c r="B18" s="45">
        <v>26144.740117968398</v>
      </c>
      <c r="C18" s="22">
        <f t="shared" si="0"/>
        <v>0.63822683918561607</v>
      </c>
      <c r="E18" s="52" t="s">
        <v>74</v>
      </c>
      <c r="F18" s="45">
        <v>35757.941032262628</v>
      </c>
      <c r="G18" s="21">
        <f t="shared" si="1"/>
        <v>0.26387205032307792</v>
      </c>
    </row>
    <row r="19" spans="1:9" x14ac:dyDescent="0.25">
      <c r="A19" s="52" t="s">
        <v>75</v>
      </c>
      <c r="B19" s="46">
        <v>2618.8568398903667</v>
      </c>
      <c r="C19" s="22">
        <f t="shared" si="0"/>
        <v>6.3929674407210729E-2</v>
      </c>
      <c r="E19" s="52" t="s">
        <v>75</v>
      </c>
      <c r="F19" s="46">
        <v>5531.1668447057509</v>
      </c>
      <c r="G19" s="21">
        <f t="shared" si="1"/>
        <v>4.0816677187164745E-2</v>
      </c>
    </row>
    <row r="20" spans="1:9" x14ac:dyDescent="0.25">
      <c r="A20" s="52" t="s">
        <v>76</v>
      </c>
      <c r="B20" s="43">
        <f>'América del Sur'!E18+'América Central'!E17+Caribe!E25</f>
        <v>40964.651614039532</v>
      </c>
      <c r="C20" s="22">
        <f t="shared" si="0"/>
        <v>1</v>
      </c>
      <c r="E20" s="52" t="s">
        <v>76</v>
      </c>
      <c r="F20" s="43">
        <f>'América del Sur'!I18+'América Central'!I17+Caribe!I25</f>
        <v>135512.42349646942</v>
      </c>
      <c r="G20" s="21">
        <f t="shared" si="1"/>
        <v>1</v>
      </c>
    </row>
    <row r="21" spans="1:9" x14ac:dyDescent="0.25">
      <c r="A21" s="24"/>
      <c r="B21" s="25"/>
      <c r="C21" s="18"/>
      <c r="E21" s="24"/>
      <c r="F21" s="26"/>
      <c r="G21" s="27"/>
    </row>
    <row r="22" spans="1:9" x14ac:dyDescent="0.25">
      <c r="A22" s="50" t="s">
        <v>68</v>
      </c>
      <c r="B22" s="25"/>
      <c r="C22" s="18"/>
      <c r="E22" s="24"/>
      <c r="F22" s="26"/>
      <c r="G22" s="27"/>
    </row>
    <row r="23" spans="1:9" x14ac:dyDescent="0.25">
      <c r="A23" s="28" t="s">
        <v>58</v>
      </c>
      <c r="B23" s="25"/>
      <c r="C23" s="18"/>
      <c r="E23" s="24"/>
      <c r="F23" s="26"/>
      <c r="G23" s="27"/>
    </row>
    <row r="24" spans="1:9" x14ac:dyDescent="0.25">
      <c r="A24" s="28" t="s">
        <v>59</v>
      </c>
      <c r="B24" s="25"/>
      <c r="C24" s="18"/>
      <c r="E24" s="24"/>
      <c r="F24" s="26"/>
      <c r="G24" s="27"/>
    </row>
    <row r="26" spans="1:9" x14ac:dyDescent="0.25">
      <c r="A26" s="30" t="s">
        <v>56</v>
      </c>
    </row>
    <row r="28" spans="1:9" x14ac:dyDescent="0.25">
      <c r="A28" s="29" t="s">
        <v>8</v>
      </c>
      <c r="B28" s="29" t="s">
        <v>54</v>
      </c>
    </row>
    <row r="29" spans="1:9" x14ac:dyDescent="0.25">
      <c r="A29" s="51" t="s">
        <v>17</v>
      </c>
      <c r="B29" s="21">
        <v>6.45648314289366</v>
      </c>
    </row>
    <row r="30" spans="1:9" x14ac:dyDescent="0.25">
      <c r="A30" s="52" t="s">
        <v>12</v>
      </c>
      <c r="B30" s="21">
        <v>5.4265318071518687</v>
      </c>
    </row>
    <row r="31" spans="1:9" x14ac:dyDescent="0.25">
      <c r="A31" s="52" t="s">
        <v>11</v>
      </c>
      <c r="B31" s="21">
        <v>5.22265665610088</v>
      </c>
    </row>
    <row r="32" spans="1:9" x14ac:dyDescent="0.25">
      <c r="A32" s="53" t="s">
        <v>16</v>
      </c>
      <c r="B32" s="21">
        <v>1.7284708583115773</v>
      </c>
    </row>
    <row r="33" spans="1:3" x14ac:dyDescent="0.25">
      <c r="A33" s="54" t="s">
        <v>39</v>
      </c>
      <c r="B33" s="21">
        <v>1.5121488861684125</v>
      </c>
    </row>
    <row r="34" spans="1:3" x14ac:dyDescent="0.25">
      <c r="A34" s="52" t="s">
        <v>9</v>
      </c>
      <c r="B34" s="21">
        <v>1.1663716731198421</v>
      </c>
    </row>
    <row r="35" spans="1:3" x14ac:dyDescent="0.25">
      <c r="A35" s="52" t="s">
        <v>20</v>
      </c>
      <c r="B35" s="21">
        <v>0.53109317041239357</v>
      </c>
    </row>
    <row r="36" spans="1:3" x14ac:dyDescent="0.25">
      <c r="A36" s="52" t="s">
        <v>25</v>
      </c>
      <c r="B36" s="21">
        <v>9.6602148935860582E-2</v>
      </c>
    </row>
    <row r="38" spans="1:3" x14ac:dyDescent="0.25">
      <c r="A38" s="50" t="s">
        <v>68</v>
      </c>
    </row>
    <row r="40" spans="1:3" x14ac:dyDescent="0.25">
      <c r="A40" s="30" t="s">
        <v>55</v>
      </c>
    </row>
    <row r="42" spans="1:3" x14ac:dyDescent="0.25">
      <c r="A42" s="37" t="s">
        <v>8</v>
      </c>
      <c r="B42" s="38" t="s">
        <v>57</v>
      </c>
    </row>
    <row r="43" spans="1:3" x14ac:dyDescent="0.25">
      <c r="A43" s="37"/>
      <c r="B43" s="38"/>
    </row>
    <row r="44" spans="1:3" x14ac:dyDescent="0.25">
      <c r="A44" s="51" t="s">
        <v>17</v>
      </c>
      <c r="B44" s="21">
        <v>1.9407409880499007</v>
      </c>
    </row>
    <row r="45" spans="1:3" x14ac:dyDescent="0.25">
      <c r="A45" s="52" t="s">
        <v>12</v>
      </c>
      <c r="B45" s="21">
        <v>1.5345414365094086</v>
      </c>
      <c r="C45" s="19"/>
    </row>
    <row r="46" spans="1:3" x14ac:dyDescent="0.25">
      <c r="A46" s="52" t="s">
        <v>11</v>
      </c>
      <c r="B46" s="21">
        <v>1.4541357007689752</v>
      </c>
    </row>
    <row r="47" spans="1:3" x14ac:dyDescent="0.25">
      <c r="A47" s="53" t="s">
        <v>16</v>
      </c>
      <c r="B47" s="21">
        <v>7.6073791621656131E-2</v>
      </c>
    </row>
    <row r="48" spans="1:3" x14ac:dyDescent="0.25">
      <c r="A48" s="54" t="s">
        <v>39</v>
      </c>
      <c r="B48" s="21">
        <v>-9.2408101693327444E-3</v>
      </c>
    </row>
    <row r="49" spans="1:7" x14ac:dyDescent="0.25">
      <c r="A49" s="52" t="s">
        <v>9</v>
      </c>
      <c r="B49" s="21">
        <v>-0.1456108929093019</v>
      </c>
    </row>
    <row r="50" spans="1:7" x14ac:dyDescent="0.25">
      <c r="A50" s="52" t="s">
        <v>20</v>
      </c>
      <c r="B50" s="21">
        <v>-0.39615655846468173</v>
      </c>
    </row>
    <row r="51" spans="1:7" x14ac:dyDescent="0.25">
      <c r="A51" s="52" t="s">
        <v>25</v>
      </c>
      <c r="B51" s="21">
        <v>-0.56751422551894648</v>
      </c>
    </row>
    <row r="53" spans="1:7" x14ac:dyDescent="0.25">
      <c r="A53" s="50" t="s">
        <v>68</v>
      </c>
    </row>
    <row r="57" spans="1:7" x14ac:dyDescent="0.25">
      <c r="A57" s="30" t="s">
        <v>64</v>
      </c>
    </row>
    <row r="58" spans="1:7" x14ac:dyDescent="0.25">
      <c r="A58" s="30" t="s">
        <v>82</v>
      </c>
    </row>
    <row r="60" spans="1:7" ht="15" customHeight="1" x14ac:dyDescent="0.25">
      <c r="D60" s="31"/>
    </row>
    <row r="61" spans="1:7" ht="45" x14ac:dyDescent="0.25">
      <c r="A61" s="105" t="s">
        <v>8</v>
      </c>
      <c r="B61" s="105" t="s">
        <v>65</v>
      </c>
      <c r="C61" s="105" t="s">
        <v>66</v>
      </c>
      <c r="D61" s="31"/>
      <c r="E61" s="103" t="s">
        <v>8</v>
      </c>
      <c r="F61" s="104" t="s">
        <v>67</v>
      </c>
      <c r="G61" s="103" t="s">
        <v>66</v>
      </c>
    </row>
    <row r="62" spans="1:7" x14ac:dyDescent="0.25">
      <c r="A62" s="51" t="s">
        <v>47</v>
      </c>
      <c r="B62" s="36">
        <v>1272683.3333333333</v>
      </c>
      <c r="C62" s="20">
        <v>603.73750998546393</v>
      </c>
      <c r="D62" s="31"/>
      <c r="E62" s="51" t="s">
        <v>11</v>
      </c>
      <c r="F62" s="33">
        <v>17464323.666666668</v>
      </c>
      <c r="G62" s="32">
        <v>1378.8834239997573</v>
      </c>
    </row>
    <row r="63" spans="1:7" x14ac:dyDescent="0.25">
      <c r="A63" s="52" t="s">
        <v>11</v>
      </c>
      <c r="B63" s="36">
        <v>15637737.666666666</v>
      </c>
      <c r="C63" s="20">
        <v>247.47398989704669</v>
      </c>
      <c r="D63" s="31"/>
      <c r="E63" s="52" t="s">
        <v>23</v>
      </c>
      <c r="F63" s="33">
        <v>3802244.3333333335</v>
      </c>
      <c r="G63" s="32">
        <v>935.50887883498285</v>
      </c>
    </row>
    <row r="64" spans="1:7" x14ac:dyDescent="0.25">
      <c r="A64" s="52" t="s">
        <v>25</v>
      </c>
      <c r="B64" s="36">
        <v>105312381.66666667</v>
      </c>
      <c r="C64" s="20">
        <v>228.79693997361403</v>
      </c>
      <c r="D64" s="31"/>
      <c r="E64" s="52" t="s">
        <v>19</v>
      </c>
      <c r="F64" s="33">
        <v>3395267</v>
      </c>
      <c r="G64" s="32">
        <v>784.18052305951198</v>
      </c>
    </row>
    <row r="65" spans="1:7" x14ac:dyDescent="0.25">
      <c r="A65" s="53" t="s">
        <v>52</v>
      </c>
      <c r="B65" s="36">
        <v>319535996.33333331</v>
      </c>
      <c r="C65" s="20">
        <v>165.70444831582421</v>
      </c>
      <c r="D65" s="31"/>
      <c r="E65" s="53" t="s">
        <v>17</v>
      </c>
      <c r="F65" s="33">
        <v>29992763.333333332</v>
      </c>
      <c r="G65" s="32">
        <v>340.57778282982599</v>
      </c>
    </row>
    <row r="66" spans="1:7" x14ac:dyDescent="0.25">
      <c r="A66" s="54" t="s">
        <v>53</v>
      </c>
      <c r="B66" s="36">
        <v>445710606</v>
      </c>
      <c r="C66" s="20">
        <v>148.23966507686433</v>
      </c>
      <c r="D66" s="31"/>
      <c r="E66" s="54" t="s">
        <v>16</v>
      </c>
      <c r="F66" s="33">
        <v>198651026</v>
      </c>
      <c r="G66" s="32">
        <v>328.8469015738853</v>
      </c>
    </row>
    <row r="67" spans="1:7" x14ac:dyDescent="0.25">
      <c r="A67" s="52" t="s">
        <v>16</v>
      </c>
      <c r="B67" s="36">
        <v>176955623.66666666</v>
      </c>
      <c r="C67" s="20">
        <v>135.30095997479376</v>
      </c>
      <c r="D67" s="31"/>
      <c r="E67" s="52" t="s">
        <v>53</v>
      </c>
      <c r="F67" s="33">
        <v>503171036.99999994</v>
      </c>
      <c r="G67" s="32">
        <v>328.48915728772226</v>
      </c>
    </row>
    <row r="68" spans="1:7" x14ac:dyDescent="0.25">
      <c r="A68" s="52" t="s">
        <v>9</v>
      </c>
      <c r="B68" s="36">
        <v>37267991</v>
      </c>
      <c r="C68" s="20">
        <v>131.77848968991202</v>
      </c>
      <c r="D68" s="31"/>
      <c r="E68" s="52" t="s">
        <v>12</v>
      </c>
      <c r="F68" s="33">
        <v>47701541.333333336</v>
      </c>
      <c r="G68" s="32">
        <v>319.38968726669026</v>
      </c>
    </row>
    <row r="69" spans="1:7" x14ac:dyDescent="0.25">
      <c r="A69" s="52" t="s">
        <v>20</v>
      </c>
      <c r="B69" s="36">
        <v>24870538.666666668</v>
      </c>
      <c r="C69" s="20">
        <v>122.84950375555464</v>
      </c>
      <c r="D69" s="31"/>
      <c r="E69" s="52" t="s">
        <v>52</v>
      </c>
      <c r="F69" s="33">
        <v>360585366</v>
      </c>
      <c r="G69" s="32">
        <v>283.94906827546401</v>
      </c>
    </row>
    <row r="70" spans="1:7" x14ac:dyDescent="0.25">
      <c r="A70" s="51" t="s">
        <v>39</v>
      </c>
      <c r="B70" s="36">
        <v>8799326.666666666</v>
      </c>
      <c r="C70" s="20">
        <v>111.70665331210948</v>
      </c>
      <c r="D70" s="31"/>
      <c r="E70" s="51" t="s">
        <v>9</v>
      </c>
      <c r="F70" s="33">
        <v>41087303.666666664</v>
      </c>
      <c r="G70" s="32">
        <v>258.94398915072395</v>
      </c>
    </row>
    <row r="71" spans="1:7" x14ac:dyDescent="0.25">
      <c r="A71" s="52" t="s">
        <v>10</v>
      </c>
      <c r="B71" s="36">
        <v>8669229</v>
      </c>
      <c r="C71" s="20">
        <v>81.465939704672692</v>
      </c>
      <c r="D71" s="31"/>
      <c r="E71" s="52" t="s">
        <v>39</v>
      </c>
      <c r="F71" s="33">
        <v>10275993.333333334</v>
      </c>
      <c r="G71" s="32">
        <v>240.29793713373365</v>
      </c>
    </row>
    <row r="72" spans="1:7" x14ac:dyDescent="0.25">
      <c r="A72" s="52" t="s">
        <v>12</v>
      </c>
      <c r="B72" s="36">
        <v>40557645.333333336</v>
      </c>
      <c r="C72" s="20">
        <v>58.452609870328921</v>
      </c>
      <c r="D72" s="31"/>
      <c r="E72" s="52" t="s">
        <v>25</v>
      </c>
      <c r="F72" s="33">
        <v>120847036.33333333</v>
      </c>
      <c r="G72" s="32">
        <v>218.64660319114319</v>
      </c>
    </row>
    <row r="73" spans="1:7" x14ac:dyDescent="0.25">
      <c r="A73" s="52" t="s">
        <v>17</v>
      </c>
      <c r="B73" s="36">
        <v>26367449</v>
      </c>
      <c r="C73" s="20">
        <v>51.955393621462321</v>
      </c>
      <c r="D73" s="31"/>
      <c r="E73" s="52" t="s">
        <v>20</v>
      </c>
      <c r="F73" s="33">
        <v>29953538</v>
      </c>
      <c r="G73" s="32">
        <v>156.17520708238206</v>
      </c>
    </row>
    <row r="74" spans="1:7" x14ac:dyDescent="0.25">
      <c r="A74" s="52" t="s">
        <v>10</v>
      </c>
      <c r="B74" s="36">
        <v>8669229</v>
      </c>
      <c r="C74" s="23"/>
      <c r="E74" s="52" t="s">
        <v>47</v>
      </c>
      <c r="F74" s="33">
        <v>1337224</v>
      </c>
      <c r="G74">
        <f>+Caribe!I22*1000000/'Datos para Hito'!F74</f>
        <v>1494.7735216044082</v>
      </c>
    </row>
    <row r="75" spans="1:7" x14ac:dyDescent="0.25">
      <c r="A75" s="51" t="s">
        <v>23</v>
      </c>
      <c r="B75" s="36">
        <v>3116557</v>
      </c>
      <c r="C75" s="34">
        <f>+'América Central'!E13*1000000/'Datos para Hito'!B75</f>
        <v>126.50712522397848</v>
      </c>
    </row>
    <row r="76" spans="1:7" x14ac:dyDescent="0.25">
      <c r="A76" s="52" t="s">
        <v>19</v>
      </c>
      <c r="B76" s="36">
        <v>3325034.3333333335</v>
      </c>
      <c r="C76" s="23">
        <f>+'América del Sur'!E16*1000000/'Datos para Hito'!B76</f>
        <v>76.594073356826485</v>
      </c>
    </row>
    <row r="77" spans="1:7" x14ac:dyDescent="0.25">
      <c r="A77" s="28"/>
    </row>
    <row r="78" spans="1:7" x14ac:dyDescent="0.25">
      <c r="A78" s="50" t="s">
        <v>68</v>
      </c>
    </row>
  </sheetData>
  <sortState ref="A38:B45">
    <sortCondition descending="1" ref="B38:B45"/>
  </sortState>
  <mergeCells count="2">
    <mergeCell ref="B42:B43"/>
    <mergeCell ref="A42:A43"/>
  </mergeCells>
  <hyperlinks>
    <hyperlink ref="A22" r:id="rId1"/>
    <hyperlink ref="A38" r:id="rId2"/>
    <hyperlink ref="A53" r:id="rId3"/>
    <hyperlink ref="A78" r:id="rId4"/>
  </hyperlinks>
  <pageMargins left="0.7" right="0.7" top="0.75" bottom="0.75" header="0.3" footer="0.3"/>
  <pageSetup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A33" sqref="A33"/>
    </sheetView>
  </sheetViews>
  <sheetFormatPr defaultColWidth="11.42578125" defaultRowHeight="15" x14ac:dyDescent="0.25"/>
  <cols>
    <col min="1" max="1" width="38.7109375" customWidth="1"/>
    <col min="11" max="11" width="26.5703125" bestFit="1" customWidth="1"/>
  </cols>
  <sheetData>
    <row r="1" spans="1:12" x14ac:dyDescent="0.25">
      <c r="A1" s="30" t="s">
        <v>49</v>
      </c>
    </row>
    <row r="2" spans="1:12" x14ac:dyDescent="0.25">
      <c r="A2" s="30" t="s">
        <v>50</v>
      </c>
    </row>
    <row r="3" spans="1:12" x14ac:dyDescent="0.25">
      <c r="A3" s="2"/>
      <c r="B3" s="2"/>
      <c r="C3" s="2"/>
      <c r="D3" s="2"/>
      <c r="E3" s="2"/>
      <c r="F3" s="2"/>
      <c r="G3" s="2"/>
      <c r="H3" s="2"/>
      <c r="I3" s="1"/>
      <c r="J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2" ht="15" customHeight="1" x14ac:dyDescent="0.25">
      <c r="A5" s="56" t="s">
        <v>8</v>
      </c>
      <c r="B5" s="56" t="s">
        <v>0</v>
      </c>
      <c r="C5" s="56" t="s">
        <v>1</v>
      </c>
      <c r="D5" s="56" t="s">
        <v>2</v>
      </c>
      <c r="E5" s="56" t="s">
        <v>6</v>
      </c>
      <c r="F5" s="56" t="s">
        <v>3</v>
      </c>
      <c r="G5" s="56" t="s">
        <v>4</v>
      </c>
      <c r="H5" s="56" t="s">
        <v>5</v>
      </c>
      <c r="I5" s="56" t="s">
        <v>7</v>
      </c>
      <c r="J5" s="1"/>
    </row>
    <row r="6" spans="1:12" x14ac:dyDescent="0.25">
      <c r="A6" s="10" t="s">
        <v>32</v>
      </c>
      <c r="B6" s="45">
        <v>43.040740740700002</v>
      </c>
      <c r="C6" s="45">
        <v>34.687037037000003</v>
      </c>
      <c r="D6" s="45">
        <v>38.1781481481</v>
      </c>
      <c r="E6" s="45">
        <v>38.635308641933335</v>
      </c>
      <c r="F6" s="45">
        <v>38.917407407399999</v>
      </c>
      <c r="G6" s="45">
        <v>43.543703703699997</v>
      </c>
      <c r="H6" s="45">
        <v>56.470740740700002</v>
      </c>
      <c r="I6" s="49">
        <f>(F6+G6+H6)/3</f>
        <v>46.310617283933333</v>
      </c>
      <c r="J6" s="1"/>
      <c r="K6" s="10" t="s">
        <v>32</v>
      </c>
      <c r="L6" s="11">
        <v>38.635308641933335</v>
      </c>
    </row>
    <row r="7" spans="1:12" x14ac:dyDescent="0.25">
      <c r="A7" s="10" t="s">
        <v>33</v>
      </c>
      <c r="B7" s="45">
        <v>66.579259259300002</v>
      </c>
      <c r="C7" s="45">
        <v>111.8840740741</v>
      </c>
      <c r="D7" s="45">
        <v>79.715435185199993</v>
      </c>
      <c r="E7" s="45">
        <v>86.059589506199998</v>
      </c>
      <c r="F7" s="45">
        <v>68.292624444400005</v>
      </c>
      <c r="G7" s="45">
        <v>133.8054011111</v>
      </c>
      <c r="H7" s="45">
        <v>138.33027148150001</v>
      </c>
      <c r="I7" s="49">
        <f t="shared" ref="I7:I23" si="0">(F7+G7+H7)/3</f>
        <v>113.47609901233334</v>
      </c>
      <c r="J7" s="12"/>
      <c r="K7" s="10" t="s">
        <v>33</v>
      </c>
      <c r="L7" s="11">
        <v>86.059589506199998</v>
      </c>
    </row>
    <row r="8" spans="1:12" x14ac:dyDescent="0.25">
      <c r="A8" s="10" t="s">
        <v>34</v>
      </c>
      <c r="B8" s="45">
        <v>-127.9329608939</v>
      </c>
      <c r="C8" s="45">
        <v>-266.92737430170001</v>
      </c>
      <c r="D8" s="45">
        <v>332.1229050279</v>
      </c>
      <c r="E8" s="45">
        <v>-20.912476722566662</v>
      </c>
      <c r="F8" s="45">
        <v>488.15642458100001</v>
      </c>
      <c r="G8" s="45">
        <v>-325.81005586589998</v>
      </c>
      <c r="H8" s="45">
        <v>162.56983240220001</v>
      </c>
      <c r="I8" s="49">
        <f t="shared" si="0"/>
        <v>108.30540037243334</v>
      </c>
      <c r="J8" s="12"/>
      <c r="K8" s="10" t="s">
        <v>34</v>
      </c>
      <c r="L8" s="11">
        <v>-20.912476722566662</v>
      </c>
    </row>
    <row r="9" spans="1:12" x14ac:dyDescent="0.25">
      <c r="A9" s="10" t="s">
        <v>35</v>
      </c>
      <c r="B9" s="45">
        <v>609.1</v>
      </c>
      <c r="C9" s="45">
        <v>587.01</v>
      </c>
      <c r="D9" s="45">
        <v>353.7</v>
      </c>
      <c r="E9" s="45">
        <v>516.60333333333335</v>
      </c>
      <c r="F9" s="45">
        <v>1533.27</v>
      </c>
      <c r="G9" s="45">
        <v>1073.3900000000001</v>
      </c>
      <c r="H9" s="45">
        <v>1110.8</v>
      </c>
      <c r="I9" s="49">
        <f t="shared" si="0"/>
        <v>1239.1533333333334</v>
      </c>
      <c r="J9" s="12"/>
      <c r="K9" s="10" t="s">
        <v>35</v>
      </c>
      <c r="L9" s="11">
        <v>516.60333333333335</v>
      </c>
    </row>
    <row r="10" spans="1:12" x14ac:dyDescent="0.25">
      <c r="A10" s="10" t="s">
        <v>36</v>
      </c>
      <c r="B10" s="45">
        <v>54.696943904999998</v>
      </c>
      <c r="C10" s="45">
        <v>86.504910940000002</v>
      </c>
      <c r="D10" s="45">
        <v>80.843253799999999</v>
      </c>
      <c r="E10" s="45">
        <v>74.015036215000009</v>
      </c>
      <c r="F10" s="45">
        <v>725.18949999999995</v>
      </c>
      <c r="G10" s="45">
        <v>515.61599999999999</v>
      </c>
      <c r="H10" s="45">
        <v>376.39967999999999</v>
      </c>
      <c r="I10" s="49">
        <f t="shared" si="0"/>
        <v>539.06839333333335</v>
      </c>
      <c r="J10" s="12"/>
      <c r="K10" s="10" t="s">
        <v>36</v>
      </c>
      <c r="L10" s="11">
        <v>74.015036215000009</v>
      </c>
    </row>
    <row r="11" spans="1:12" x14ac:dyDescent="0.25">
      <c r="A11" s="10" t="s">
        <v>37</v>
      </c>
      <c r="B11" s="45">
        <v>9877.2672192238006</v>
      </c>
      <c r="C11" s="45">
        <v>3483.1671742265999</v>
      </c>
      <c r="D11" s="45">
        <v>1472.0161895236999</v>
      </c>
      <c r="E11" s="45">
        <v>4944.1501943246994</v>
      </c>
      <c r="F11" s="45">
        <v>58428.859980000001</v>
      </c>
      <c r="G11" s="45">
        <v>72259.12169</v>
      </c>
      <c r="H11" s="45">
        <v>92300</v>
      </c>
      <c r="I11" s="49">
        <f t="shared" si="0"/>
        <v>74329.327223333341</v>
      </c>
      <c r="J11" s="12"/>
      <c r="K11" s="10" t="s">
        <v>37</v>
      </c>
      <c r="L11" s="11">
        <v>4944.1501943246994</v>
      </c>
    </row>
    <row r="12" spans="1:12" x14ac:dyDescent="0.25">
      <c r="A12" s="10" t="s">
        <v>31</v>
      </c>
      <c r="B12" s="45">
        <v>7626.86</v>
      </c>
      <c r="C12" s="45">
        <v>3922.82</v>
      </c>
      <c r="D12" s="45">
        <v>-195.89</v>
      </c>
      <c r="E12" s="45">
        <v>3784.5966666666668</v>
      </c>
      <c r="F12" s="45">
        <v>14702.40562</v>
      </c>
      <c r="G12" s="45">
        <v>6807.8186560000004</v>
      </c>
      <c r="H12" s="45">
        <v>10577.02087</v>
      </c>
      <c r="I12" s="49">
        <f t="shared" si="0"/>
        <v>10695.748382</v>
      </c>
      <c r="J12" s="12"/>
      <c r="K12" s="10" t="s">
        <v>31</v>
      </c>
      <c r="L12" s="11">
        <v>3784.5966666666668</v>
      </c>
    </row>
    <row r="13" spans="1:12" x14ac:dyDescent="0.25">
      <c r="A13" s="10" t="s">
        <v>38</v>
      </c>
      <c r="B13" s="45">
        <v>20.348148148100002</v>
      </c>
      <c r="C13" s="45">
        <v>20.633333333300001</v>
      </c>
      <c r="D13" s="45">
        <v>20.692488888900002</v>
      </c>
      <c r="E13" s="45">
        <v>20.557990123433335</v>
      </c>
      <c r="F13" s="45">
        <v>14.2188985185</v>
      </c>
      <c r="G13" s="45">
        <v>23.187888518499999</v>
      </c>
      <c r="H13" s="45">
        <v>17.943464814799999</v>
      </c>
      <c r="I13" s="49">
        <v>18.4500839506</v>
      </c>
      <c r="J13" s="1"/>
      <c r="K13" s="10" t="s">
        <v>38</v>
      </c>
      <c r="L13" s="11">
        <v>20.557990123433335</v>
      </c>
    </row>
    <row r="14" spans="1:12" x14ac:dyDescent="0.25">
      <c r="A14" s="10" t="s">
        <v>39</v>
      </c>
      <c r="B14" s="45">
        <v>952.93</v>
      </c>
      <c r="C14" s="45">
        <v>1079.0999999999999</v>
      </c>
      <c r="D14" s="45">
        <v>916.8</v>
      </c>
      <c r="E14" s="45">
        <v>982.94333333333327</v>
      </c>
      <c r="F14" s="45">
        <v>2275</v>
      </c>
      <c r="G14" s="45">
        <v>3142.4</v>
      </c>
      <c r="H14" s="45">
        <v>1990.5</v>
      </c>
      <c r="I14" s="49">
        <v>2469.2999999999997</v>
      </c>
      <c r="J14" s="1"/>
      <c r="K14" s="10" t="s">
        <v>39</v>
      </c>
      <c r="L14" s="11">
        <v>982.94333333333327</v>
      </c>
    </row>
    <row r="15" spans="1:12" x14ac:dyDescent="0.25">
      <c r="A15" s="10" t="s">
        <v>40</v>
      </c>
      <c r="B15" s="45">
        <v>39.396296296300001</v>
      </c>
      <c r="C15" s="45">
        <v>60.844444444399997</v>
      </c>
      <c r="D15" s="45">
        <v>57.403703703700003</v>
      </c>
      <c r="E15" s="45">
        <v>52.548148148133329</v>
      </c>
      <c r="F15" s="45">
        <v>45.1841496296</v>
      </c>
      <c r="G15" s="45">
        <v>34.274875555599998</v>
      </c>
      <c r="H15" s="45">
        <v>77.556976296299993</v>
      </c>
      <c r="I15" s="49">
        <v>52.338667160499995</v>
      </c>
      <c r="J15" s="1"/>
      <c r="K15" s="10" t="s">
        <v>40</v>
      </c>
      <c r="L15" s="11">
        <v>52.548148148133329</v>
      </c>
    </row>
    <row r="16" spans="1:12" x14ac:dyDescent="0.25">
      <c r="A16" s="10" t="s">
        <v>41</v>
      </c>
      <c r="B16" s="45">
        <v>13.25</v>
      </c>
      <c r="C16" s="45">
        <v>4.9400000000000004</v>
      </c>
      <c r="D16" s="45">
        <v>5.7</v>
      </c>
      <c r="E16" s="45">
        <v>7.9633333333333338</v>
      </c>
      <c r="F16" s="45">
        <v>119</v>
      </c>
      <c r="G16" s="45">
        <v>156</v>
      </c>
      <c r="H16" s="45">
        <v>190</v>
      </c>
      <c r="I16" s="49">
        <v>155</v>
      </c>
      <c r="J16" s="1"/>
      <c r="K16" s="10" t="s">
        <v>41</v>
      </c>
      <c r="L16" s="11">
        <v>7.9633333333333338</v>
      </c>
    </row>
    <row r="17" spans="1:12" x14ac:dyDescent="0.25">
      <c r="A17" s="10" t="s">
        <v>42</v>
      </c>
      <c r="B17" s="45">
        <v>468.8</v>
      </c>
      <c r="C17" s="45">
        <v>613.9</v>
      </c>
      <c r="D17" s="45">
        <v>478.8</v>
      </c>
      <c r="E17" s="45">
        <v>520.5</v>
      </c>
      <c r="F17" s="45">
        <v>218.2</v>
      </c>
      <c r="G17" s="45">
        <v>489.86295120130001</v>
      </c>
      <c r="H17" s="45">
        <v>567.11725098229999</v>
      </c>
      <c r="I17" s="49">
        <v>425.06006739453329</v>
      </c>
      <c r="J17" s="1"/>
      <c r="K17" s="10" t="s">
        <v>42</v>
      </c>
      <c r="L17" s="11">
        <v>520.5</v>
      </c>
    </row>
    <row r="18" spans="1:12" x14ac:dyDescent="0.25">
      <c r="A18" s="10" t="s">
        <v>43</v>
      </c>
      <c r="B18" s="45">
        <v>2.3481481480999999</v>
      </c>
      <c r="C18" s="45">
        <v>0.63148148150000005</v>
      </c>
      <c r="D18" s="45">
        <v>0.64718629630000002</v>
      </c>
      <c r="E18" s="45">
        <v>1.2089386419666666</v>
      </c>
      <c r="F18" s="45">
        <v>2.4964862963000001</v>
      </c>
      <c r="G18" s="45">
        <v>2.6428214815</v>
      </c>
      <c r="H18" s="45">
        <v>2.2649877778</v>
      </c>
      <c r="I18" s="49">
        <v>2.4680985185333335</v>
      </c>
      <c r="J18" s="1"/>
      <c r="K18" s="10" t="s">
        <v>43</v>
      </c>
      <c r="L18" s="11">
        <v>1.2089386419666666</v>
      </c>
    </row>
    <row r="19" spans="1:12" x14ac:dyDescent="0.25">
      <c r="A19" s="10" t="s">
        <v>44</v>
      </c>
      <c r="B19" s="45">
        <v>99</v>
      </c>
      <c r="C19" s="45">
        <v>90.271481481500004</v>
      </c>
      <c r="D19" s="45">
        <v>81.136574074099997</v>
      </c>
      <c r="E19" s="45">
        <v>90.136018518533334</v>
      </c>
      <c r="F19" s="45">
        <v>111.61271962959999</v>
      </c>
      <c r="G19" s="45">
        <v>94.073919629599999</v>
      </c>
      <c r="H19" s="45">
        <v>112.4524222222</v>
      </c>
      <c r="I19" s="49">
        <v>106.04635382713332</v>
      </c>
      <c r="J19" s="1"/>
      <c r="K19" s="10" t="s">
        <v>44</v>
      </c>
      <c r="L19" s="11">
        <v>90.136018518533334</v>
      </c>
    </row>
    <row r="20" spans="1:12" x14ac:dyDescent="0.25">
      <c r="A20" s="10" t="s">
        <v>45</v>
      </c>
      <c r="B20" s="45">
        <v>58.244444444400003</v>
      </c>
      <c r="C20" s="45">
        <v>62.9888888889</v>
      </c>
      <c r="D20" s="45">
        <v>57.146525925900001</v>
      </c>
      <c r="E20" s="45">
        <v>59.459953086399999</v>
      </c>
      <c r="F20" s="45">
        <v>100.3483874074</v>
      </c>
      <c r="G20" s="45">
        <v>80.088349629600003</v>
      </c>
      <c r="H20" s="45">
        <v>87.887357407400003</v>
      </c>
      <c r="I20" s="49">
        <v>89.441364814799996</v>
      </c>
      <c r="J20" s="1"/>
      <c r="K20" s="10" t="s">
        <v>45</v>
      </c>
      <c r="L20" s="11">
        <v>59.459953086399999</v>
      </c>
    </row>
    <row r="21" spans="1:12" x14ac:dyDescent="0.25">
      <c r="A21" s="10" t="s">
        <v>46</v>
      </c>
      <c r="B21" s="45">
        <v>37.781481481500002</v>
      </c>
      <c r="C21" s="45">
        <v>21.040370370400002</v>
      </c>
      <c r="D21" s="45">
        <v>34.048255555600001</v>
      </c>
      <c r="E21" s="45">
        <v>30.956702469166668</v>
      </c>
      <c r="F21" s="45">
        <v>85.815560000000005</v>
      </c>
      <c r="G21" s="45">
        <v>115.4219751852</v>
      </c>
      <c r="H21" s="45">
        <v>126.75474185189999</v>
      </c>
      <c r="I21" s="49">
        <v>109.33075901236667</v>
      </c>
      <c r="J21" s="1"/>
      <c r="K21" s="10" t="s">
        <v>46</v>
      </c>
      <c r="L21" s="11">
        <v>30.956702469166668</v>
      </c>
    </row>
    <row r="22" spans="1:12" x14ac:dyDescent="0.25">
      <c r="A22" s="10" t="s">
        <v>47</v>
      </c>
      <c r="B22" s="45">
        <v>679.5</v>
      </c>
      <c r="C22" s="45">
        <v>834.9</v>
      </c>
      <c r="D22" s="45">
        <v>790.7</v>
      </c>
      <c r="E22" s="45">
        <v>768.36666666666679</v>
      </c>
      <c r="F22" s="45">
        <v>1831</v>
      </c>
      <c r="G22" s="45">
        <v>2452.9410829618</v>
      </c>
      <c r="H22" s="45">
        <v>1712.6</v>
      </c>
      <c r="I22" s="49">
        <v>1998.8470276539331</v>
      </c>
      <c r="J22" s="1"/>
      <c r="K22" s="10" t="s">
        <v>47</v>
      </c>
      <c r="L22" s="11">
        <v>768.36666666666679</v>
      </c>
    </row>
    <row r="23" spans="1:12" x14ac:dyDescent="0.25">
      <c r="A23" s="10" t="s">
        <v>48</v>
      </c>
      <c r="B23" s="45">
        <v>20520.6046928205</v>
      </c>
      <c r="C23" s="45">
        <v>10810.848335942601</v>
      </c>
      <c r="D23" s="45">
        <v>4678.6545208779999</v>
      </c>
      <c r="E23" s="45">
        <v>12003.369183213699</v>
      </c>
      <c r="F23" s="45">
        <v>80808.369992551205</v>
      </c>
      <c r="G23" s="45">
        <v>87168.831773078506</v>
      </c>
      <c r="H23" s="45">
        <v>109691.5352626419</v>
      </c>
      <c r="I23" s="49">
        <f t="shared" si="0"/>
        <v>92556.245676090533</v>
      </c>
      <c r="J23" s="1"/>
      <c r="K23" s="10" t="s">
        <v>48</v>
      </c>
      <c r="L23" s="11">
        <v>12003.369183213699</v>
      </c>
    </row>
    <row r="25" spans="1:12" x14ac:dyDescent="0.25">
      <c r="A25" s="50" t="s">
        <v>68</v>
      </c>
      <c r="E25" s="5"/>
      <c r="G25" s="5"/>
      <c r="I25" s="5"/>
    </row>
  </sheetData>
  <hyperlinks>
    <hyperlink ref="A25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16" sqref="A16"/>
    </sheetView>
  </sheetViews>
  <sheetFormatPr defaultColWidth="11.42578125" defaultRowHeight="15" x14ac:dyDescent="0.25"/>
  <cols>
    <col min="1" max="1" width="21.140625" customWidth="1"/>
  </cols>
  <sheetData>
    <row r="1" spans="1:10" x14ac:dyDescent="0.25">
      <c r="A1" s="30" t="s">
        <v>49</v>
      </c>
    </row>
    <row r="2" spans="1:10" x14ac:dyDescent="0.25">
      <c r="A2" s="30" t="s">
        <v>50</v>
      </c>
    </row>
    <row r="3" spans="1:10" x14ac:dyDescent="0.25">
      <c r="A3" s="4"/>
      <c r="B3" s="4"/>
      <c r="C3" s="4"/>
      <c r="D3" s="4"/>
      <c r="E3" s="4"/>
      <c r="F3" s="4"/>
      <c r="G3" s="4"/>
      <c r="H3" s="4"/>
      <c r="I3" s="3"/>
      <c r="J3" s="3"/>
    </row>
    <row r="4" spans="1:10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" customHeight="1" x14ac:dyDescent="0.25">
      <c r="A5" s="56" t="s">
        <v>8</v>
      </c>
      <c r="B5" s="56" t="s">
        <v>0</v>
      </c>
      <c r="C5" s="56" t="s">
        <v>1</v>
      </c>
      <c r="D5" s="56" t="s">
        <v>2</v>
      </c>
      <c r="E5" s="56" t="s">
        <v>6</v>
      </c>
      <c r="F5" s="56" t="s">
        <v>3</v>
      </c>
      <c r="G5" s="56" t="s">
        <v>4</v>
      </c>
      <c r="H5" s="56" t="s">
        <v>5</v>
      </c>
      <c r="I5" s="56" t="s">
        <v>7</v>
      </c>
      <c r="J5" s="3"/>
    </row>
    <row r="6" spans="1:10" x14ac:dyDescent="0.25">
      <c r="A6" s="6" t="s">
        <v>30</v>
      </c>
      <c r="B6" s="45">
        <v>23.341000000000001</v>
      </c>
      <c r="C6" s="45">
        <v>61.162999999999997</v>
      </c>
      <c r="D6" s="45">
        <v>25.460999999999999</v>
      </c>
      <c r="E6" s="48">
        <f>+AVERAGE(B6:D6)</f>
        <v>36.654999999999994</v>
      </c>
      <c r="F6" s="45">
        <v>95.348500000000001</v>
      </c>
      <c r="G6" s="45">
        <v>194.20150000000001</v>
      </c>
      <c r="H6" s="45">
        <v>89.285499999999999</v>
      </c>
      <c r="I6" s="48">
        <f>+AVERAGE(F6:H6)</f>
        <v>126.27850000000001</v>
      </c>
      <c r="J6" s="13"/>
    </row>
    <row r="7" spans="1:10" x14ac:dyDescent="0.25">
      <c r="A7" s="6" t="s">
        <v>29</v>
      </c>
      <c r="B7" s="45">
        <v>408.56444699999997</v>
      </c>
      <c r="C7" s="45">
        <v>460.37799999999999</v>
      </c>
      <c r="D7" s="45">
        <v>659.35599999999999</v>
      </c>
      <c r="E7" s="48">
        <f t="shared" ref="E7:E14" si="0">+AVERAGE(B7:D7)</f>
        <v>509.43281566666661</v>
      </c>
      <c r="F7" s="45">
        <v>2176.1109999999999</v>
      </c>
      <c r="G7" s="45">
        <v>2332.2840000000001</v>
      </c>
      <c r="H7" s="45">
        <v>2652.018</v>
      </c>
      <c r="I7" s="48">
        <f t="shared" ref="I7:I14" si="1">+AVERAGE(F7:H7)</f>
        <v>2386.8043333333335</v>
      </c>
      <c r="J7" s="3"/>
    </row>
    <row r="8" spans="1:10" x14ac:dyDescent="0.25">
      <c r="A8" s="6" t="s">
        <v>28</v>
      </c>
      <c r="B8" s="45">
        <v>173.4</v>
      </c>
      <c r="C8" s="45">
        <v>279</v>
      </c>
      <c r="D8" s="45">
        <v>470.2</v>
      </c>
      <c r="E8" s="48">
        <f t="shared" si="0"/>
        <v>307.5333333333333</v>
      </c>
      <c r="F8" s="45">
        <v>218.5</v>
      </c>
      <c r="G8" s="45">
        <v>481.9</v>
      </c>
      <c r="H8" s="45">
        <v>140.1</v>
      </c>
      <c r="I8" s="48">
        <f t="shared" si="1"/>
        <v>280.16666666666669</v>
      </c>
      <c r="J8" s="3"/>
    </row>
    <row r="9" spans="1:10" x14ac:dyDescent="0.25">
      <c r="A9" s="6" t="s">
        <v>27</v>
      </c>
      <c r="B9" s="45">
        <v>229.6</v>
      </c>
      <c r="C9" s="45">
        <v>498.5</v>
      </c>
      <c r="D9" s="45">
        <v>205.3</v>
      </c>
      <c r="E9" s="48">
        <f t="shared" si="0"/>
        <v>311.13333333333338</v>
      </c>
      <c r="F9" s="45">
        <v>1026.095</v>
      </c>
      <c r="G9" s="45">
        <v>1244.595</v>
      </c>
      <c r="H9" s="45">
        <v>1308.9110000000001</v>
      </c>
      <c r="I9" s="48">
        <f t="shared" si="1"/>
        <v>1193.2003333333334</v>
      </c>
      <c r="J9" s="3"/>
    </row>
    <row r="10" spans="1:10" x14ac:dyDescent="0.25">
      <c r="A10" s="6" t="s">
        <v>26</v>
      </c>
      <c r="B10" s="45">
        <v>381.65914852679998</v>
      </c>
      <c r="C10" s="45">
        <v>304.24292330899999</v>
      </c>
      <c r="D10" s="45">
        <v>275.16783506939998</v>
      </c>
      <c r="E10" s="48">
        <f t="shared" si="0"/>
        <v>320.35663563506665</v>
      </c>
      <c r="F10" s="45">
        <v>1014.4137077588</v>
      </c>
      <c r="G10" s="45">
        <v>1058.5208630290999</v>
      </c>
      <c r="H10" s="45">
        <v>1059.692526</v>
      </c>
      <c r="I10" s="48">
        <f t="shared" si="1"/>
        <v>1044.2090322626334</v>
      </c>
      <c r="J10" s="3"/>
    </row>
    <row r="11" spans="1:10" x14ac:dyDescent="0.25">
      <c r="A11" s="6" t="s">
        <v>25</v>
      </c>
      <c r="B11" s="45">
        <v>18301.638999999999</v>
      </c>
      <c r="C11" s="45">
        <v>29987.803</v>
      </c>
      <c r="D11" s="45">
        <v>23996.01</v>
      </c>
      <c r="E11" s="48">
        <f t="shared" si="0"/>
        <v>24095.150666666665</v>
      </c>
      <c r="F11" s="45">
        <v>23354.425999999999</v>
      </c>
      <c r="G11" s="45">
        <v>17628.271000000001</v>
      </c>
      <c r="H11" s="45">
        <v>38285.684999999998</v>
      </c>
      <c r="I11" s="48">
        <f t="shared" si="1"/>
        <v>26422.793999999998</v>
      </c>
      <c r="J11" s="3"/>
    </row>
    <row r="12" spans="1:10" x14ac:dyDescent="0.25">
      <c r="A12" s="6" t="s">
        <v>24</v>
      </c>
      <c r="B12" s="45">
        <v>266.5</v>
      </c>
      <c r="C12" s="45">
        <v>150.19999999999999</v>
      </c>
      <c r="D12" s="45">
        <v>203.9</v>
      </c>
      <c r="E12" s="48">
        <f t="shared" si="0"/>
        <v>206.86666666666667</v>
      </c>
      <c r="F12" s="45">
        <v>967.9</v>
      </c>
      <c r="G12" s="45">
        <v>804.6</v>
      </c>
      <c r="H12" s="45">
        <v>848.7</v>
      </c>
      <c r="I12" s="48">
        <f t="shared" si="1"/>
        <v>873.73333333333323</v>
      </c>
      <c r="J12" s="3"/>
    </row>
    <row r="13" spans="1:10" x14ac:dyDescent="0.25">
      <c r="A13" s="6" t="s">
        <v>23</v>
      </c>
      <c r="B13" s="45">
        <v>700.3</v>
      </c>
      <c r="C13" s="45">
        <v>404.6</v>
      </c>
      <c r="D13" s="45">
        <v>77.900000000000006</v>
      </c>
      <c r="E13" s="48">
        <f t="shared" si="0"/>
        <v>394.26666666666671</v>
      </c>
      <c r="F13" s="45">
        <v>3132.4</v>
      </c>
      <c r="G13" s="45">
        <v>2887.4</v>
      </c>
      <c r="H13" s="45">
        <v>4651.3</v>
      </c>
      <c r="I13" s="48">
        <f t="shared" si="1"/>
        <v>3557.0333333333333</v>
      </c>
      <c r="J13" s="13"/>
    </row>
    <row r="14" spans="1:10" x14ac:dyDescent="0.25">
      <c r="A14" s="6" t="s">
        <v>22</v>
      </c>
      <c r="B14" s="45">
        <v>20485.003595526799</v>
      </c>
      <c r="C14" s="45">
        <v>32145.886923309001</v>
      </c>
      <c r="D14" s="45">
        <v>25913.294835069399</v>
      </c>
      <c r="E14" s="48">
        <f t="shared" si="0"/>
        <v>26181.395117968397</v>
      </c>
      <c r="F14" s="45">
        <v>31985.194207758799</v>
      </c>
      <c r="G14" s="45">
        <v>26631.7723630291</v>
      </c>
      <c r="H14" s="45">
        <v>49035.692025999997</v>
      </c>
      <c r="I14" s="48">
        <f t="shared" si="1"/>
        <v>35884.219532262628</v>
      </c>
      <c r="J14" s="3"/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s="50" t="s">
        <v>68</v>
      </c>
    </row>
  </sheetData>
  <hyperlinks>
    <hyperlink ref="A16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A20" sqref="A20"/>
    </sheetView>
  </sheetViews>
  <sheetFormatPr defaultColWidth="11.42578125" defaultRowHeight="15" x14ac:dyDescent="0.25"/>
  <cols>
    <col min="1" max="1" width="23.42578125" customWidth="1"/>
  </cols>
  <sheetData>
    <row r="1" spans="1:10" x14ac:dyDescent="0.25">
      <c r="A1" s="30" t="s">
        <v>49</v>
      </c>
    </row>
    <row r="2" spans="1:10" x14ac:dyDescent="0.25">
      <c r="A2" s="30" t="s">
        <v>50</v>
      </c>
    </row>
    <row r="3" spans="1:10" x14ac:dyDescent="0.25">
      <c r="A3" s="4"/>
      <c r="B3" s="4"/>
      <c r="C3" s="4"/>
      <c r="D3" s="4"/>
      <c r="E3" s="4"/>
      <c r="F3" s="4"/>
      <c r="G3" s="4"/>
      <c r="H3" s="4"/>
      <c r="I3" s="3"/>
      <c r="J3" s="1"/>
    </row>
    <row r="4" spans="1:10" x14ac:dyDescent="0.25">
      <c r="A4" s="3"/>
      <c r="B4" s="3"/>
      <c r="C4" s="3"/>
      <c r="D4" s="3"/>
      <c r="E4" s="3"/>
      <c r="F4" s="3"/>
      <c r="G4" s="3"/>
      <c r="H4" s="3"/>
      <c r="I4" s="3"/>
      <c r="J4" s="1"/>
    </row>
    <row r="5" spans="1:10" ht="38.25" customHeight="1" x14ac:dyDescent="0.25">
      <c r="A5" s="56" t="s">
        <v>8</v>
      </c>
      <c r="B5" s="56" t="s">
        <v>0</v>
      </c>
      <c r="C5" s="56" t="s">
        <v>1</v>
      </c>
      <c r="D5" s="56" t="s">
        <v>2</v>
      </c>
      <c r="E5" s="56" t="s">
        <v>6</v>
      </c>
      <c r="F5" s="56" t="s">
        <v>3</v>
      </c>
      <c r="G5" s="56" t="s">
        <v>4</v>
      </c>
      <c r="H5" s="56" t="s">
        <v>5</v>
      </c>
      <c r="I5" s="56" t="s">
        <v>7</v>
      </c>
      <c r="J5" s="1"/>
    </row>
    <row r="6" spans="1:10" x14ac:dyDescent="0.25">
      <c r="A6" s="6" t="s">
        <v>9</v>
      </c>
      <c r="B6" s="44">
        <v>10418.3143391428</v>
      </c>
      <c r="C6" s="44">
        <v>2166.1368297640001</v>
      </c>
      <c r="D6" s="44">
        <v>2148.9075343649001</v>
      </c>
      <c r="E6" s="57">
        <f>+AVERAGE(B6:D6)</f>
        <v>4911.1195677572332</v>
      </c>
      <c r="F6" s="44">
        <v>10719.9309446815</v>
      </c>
      <c r="G6" s="44">
        <v>12116</v>
      </c>
      <c r="H6" s="44">
        <v>9082</v>
      </c>
      <c r="I6" s="57">
        <f>+AVERAGE(F6:H6)</f>
        <v>10639.310314893833</v>
      </c>
      <c r="J6" s="1"/>
    </row>
    <row r="7" spans="1:10" x14ac:dyDescent="0.25">
      <c r="A7" s="6" t="s">
        <v>10</v>
      </c>
      <c r="B7" s="44">
        <v>736.40460599999994</v>
      </c>
      <c r="C7" s="44">
        <v>705.76595699999996</v>
      </c>
      <c r="D7" s="44">
        <v>676.57009800000003</v>
      </c>
      <c r="E7" s="57">
        <f>+AVERAGE(B7:D7)</f>
        <v>706.2468869999999</v>
      </c>
      <c r="F7" s="44">
        <v>858.9410704009</v>
      </c>
      <c r="G7" s="44">
        <v>1059.9653907848001</v>
      </c>
      <c r="H7" s="44">
        <v>1749.6126143979</v>
      </c>
      <c r="I7" s="57">
        <f t="shared" ref="I7:I18" si="0">+AVERAGE(F7:H7)</f>
        <v>1222.8396918612</v>
      </c>
      <c r="J7" s="1"/>
    </row>
    <row r="8" spans="1:10" x14ac:dyDescent="0.25">
      <c r="A8" s="6" t="s">
        <v>16</v>
      </c>
      <c r="B8" s="44">
        <v>32779.239699750004</v>
      </c>
      <c r="C8" s="44">
        <v>22457.353372251</v>
      </c>
      <c r="D8" s="44">
        <v>16590.204193114001</v>
      </c>
      <c r="E8" s="57">
        <f>+AVERAGE(B8:D8)</f>
        <v>23942.265755038334</v>
      </c>
      <c r="F8" s="44">
        <v>66660.140002800006</v>
      </c>
      <c r="G8" s="44">
        <v>65271.851649550001</v>
      </c>
      <c r="H8" s="44">
        <v>64045.33153137</v>
      </c>
      <c r="I8" s="57">
        <f t="shared" si="0"/>
        <v>65325.774394573331</v>
      </c>
      <c r="J8" s="1"/>
    </row>
    <row r="9" spans="1:10" x14ac:dyDescent="0.25">
      <c r="A9" s="6" t="s">
        <v>11</v>
      </c>
      <c r="B9" s="44">
        <v>4860</v>
      </c>
      <c r="C9" s="44">
        <v>4199.8</v>
      </c>
      <c r="D9" s="44">
        <v>2550</v>
      </c>
      <c r="E9" s="58">
        <f t="shared" ref="E9:E18" si="1">+AVERAGE(B9:D9)</f>
        <v>3869.9333333333329</v>
      </c>
      <c r="F9" s="44">
        <v>23443.915104</v>
      </c>
      <c r="G9" s="44">
        <v>28541.722261999999</v>
      </c>
      <c r="H9" s="44">
        <v>20258.16188</v>
      </c>
      <c r="I9" s="58">
        <f t="shared" si="0"/>
        <v>24081.266415333332</v>
      </c>
      <c r="J9" s="1"/>
    </row>
    <row r="10" spans="1:10" x14ac:dyDescent="0.25">
      <c r="A10" s="6" t="s">
        <v>12</v>
      </c>
      <c r="B10" s="44">
        <v>2436.4599234286002</v>
      </c>
      <c r="C10" s="44">
        <v>2541.9426122074001</v>
      </c>
      <c r="D10" s="44">
        <v>2133.6981241495</v>
      </c>
      <c r="E10" s="57">
        <f t="shared" si="1"/>
        <v>2370.7002199284998</v>
      </c>
      <c r="F10" s="44">
        <v>13405.4781441059</v>
      </c>
      <c r="G10" s="44">
        <v>15528.957750040499</v>
      </c>
      <c r="H10" s="44">
        <v>16771.705211630899</v>
      </c>
      <c r="I10" s="57">
        <f t="shared" si="0"/>
        <v>15235.380368592434</v>
      </c>
      <c r="J10" s="1"/>
    </row>
    <row r="11" spans="1:10" x14ac:dyDescent="0.25">
      <c r="A11" s="6" t="s">
        <v>13</v>
      </c>
      <c r="B11" s="44">
        <v>-23.439367914000002</v>
      </c>
      <c r="C11" s="44">
        <v>538.56857517000003</v>
      </c>
      <c r="D11" s="44">
        <v>783.26099999999997</v>
      </c>
      <c r="E11" s="57">
        <f t="shared" si="1"/>
        <v>432.79673575199996</v>
      </c>
      <c r="F11" s="44">
        <v>643.64400000000001</v>
      </c>
      <c r="G11" s="44">
        <v>584.58199999999999</v>
      </c>
      <c r="H11" s="44">
        <v>702.82399999999996</v>
      </c>
      <c r="I11" s="57">
        <f t="shared" si="0"/>
        <v>643.68333333333339</v>
      </c>
      <c r="J11" s="1"/>
    </row>
    <row r="12" spans="1:10" x14ac:dyDescent="0.25">
      <c r="A12" s="6" t="s">
        <v>14</v>
      </c>
      <c r="B12" s="44">
        <v>67.099999999999994</v>
      </c>
      <c r="C12" s="44">
        <v>56</v>
      </c>
      <c r="D12" s="44">
        <v>43.6</v>
      </c>
      <c r="E12" s="57">
        <f t="shared" si="1"/>
        <v>55.566666666666663</v>
      </c>
      <c r="F12" s="44">
        <v>246.8</v>
      </c>
      <c r="G12" s="44">
        <v>276.12</v>
      </c>
      <c r="H12" s="44">
        <v>240.30666666670001</v>
      </c>
      <c r="I12" s="57">
        <f t="shared" si="0"/>
        <v>254.40888888890004</v>
      </c>
      <c r="J12" s="1"/>
    </row>
    <row r="13" spans="1:10" x14ac:dyDescent="0.25">
      <c r="A13" s="6" t="s">
        <v>15</v>
      </c>
      <c r="B13" s="44">
        <v>97.9</v>
      </c>
      <c r="C13" s="44">
        <v>69.7</v>
      </c>
      <c r="D13" s="44">
        <v>5.9</v>
      </c>
      <c r="E13" s="57">
        <f t="shared" si="1"/>
        <v>57.833333333333343</v>
      </c>
      <c r="F13" s="44">
        <v>556.96699999999998</v>
      </c>
      <c r="G13" s="44">
        <v>479.5</v>
      </c>
      <c r="H13" s="44">
        <v>382.4</v>
      </c>
      <c r="I13" s="57">
        <f t="shared" si="0"/>
        <v>472.95566666666673</v>
      </c>
      <c r="J13" s="1"/>
    </row>
    <row r="14" spans="1:10" x14ac:dyDescent="0.25">
      <c r="A14" s="6" t="s">
        <v>17</v>
      </c>
      <c r="B14" s="44">
        <v>809.69676003300003</v>
      </c>
      <c r="C14" s="44">
        <v>1144.26</v>
      </c>
      <c r="D14" s="44">
        <v>2155.8368147335</v>
      </c>
      <c r="E14" s="57">
        <f t="shared" si="1"/>
        <v>1369.9311915888331</v>
      </c>
      <c r="F14" s="44">
        <v>8232.6369788803004</v>
      </c>
      <c r="G14" s="44">
        <v>12239.6718536762</v>
      </c>
      <c r="H14" s="44">
        <v>10172.297678462601</v>
      </c>
      <c r="I14" s="57">
        <f t="shared" si="0"/>
        <v>10214.868837006366</v>
      </c>
      <c r="J14" s="1"/>
    </row>
    <row r="15" spans="1:10" x14ac:dyDescent="0.25">
      <c r="A15" s="6" t="s">
        <v>18</v>
      </c>
      <c r="B15" s="44">
        <v>-148</v>
      </c>
      <c r="C15" s="44">
        <v>-26.8</v>
      </c>
      <c r="D15" s="44">
        <v>-73.599999999999994</v>
      </c>
      <c r="E15" s="57">
        <f t="shared" si="1"/>
        <v>-82.8</v>
      </c>
      <c r="F15" s="44">
        <v>69.8</v>
      </c>
      <c r="G15" s="44">
        <v>61.7</v>
      </c>
      <c r="H15" s="44">
        <v>112.8</v>
      </c>
      <c r="I15" s="57">
        <f t="shared" si="0"/>
        <v>81.433333333333337</v>
      </c>
      <c r="J15" s="1"/>
    </row>
    <row r="16" spans="1:10" x14ac:dyDescent="0.25">
      <c r="A16" s="6" t="s">
        <v>19</v>
      </c>
      <c r="B16" s="44">
        <v>273.49099999999999</v>
      </c>
      <c r="C16" s="44">
        <v>296.79385882999998</v>
      </c>
      <c r="D16" s="44">
        <v>193.7489120939</v>
      </c>
      <c r="E16" s="57">
        <f t="shared" si="1"/>
        <v>254.6779236413</v>
      </c>
      <c r="F16" s="44">
        <v>2504.1129032822</v>
      </c>
      <c r="G16" s="44">
        <v>2687.2682487308998</v>
      </c>
      <c r="H16" s="44">
        <v>2796.1256039469999</v>
      </c>
      <c r="I16" s="57">
        <f t="shared" si="0"/>
        <v>2662.5022519867002</v>
      </c>
      <c r="J16" s="1"/>
    </row>
    <row r="17" spans="1:10" x14ac:dyDescent="0.25">
      <c r="A17" s="6" t="s">
        <v>20</v>
      </c>
      <c r="B17" s="44">
        <v>4701</v>
      </c>
      <c r="C17" s="44">
        <v>3683</v>
      </c>
      <c r="D17" s="44">
        <v>782</v>
      </c>
      <c r="E17" s="57">
        <f t="shared" si="1"/>
        <v>3055.3333333333335</v>
      </c>
      <c r="F17" s="44">
        <v>3778</v>
      </c>
      <c r="G17" s="44">
        <v>3216</v>
      </c>
      <c r="H17" s="44">
        <v>7040</v>
      </c>
      <c r="I17" s="57">
        <f t="shared" si="0"/>
        <v>4678</v>
      </c>
      <c r="J17" s="1"/>
    </row>
    <row r="18" spans="1:10" x14ac:dyDescent="0.25">
      <c r="A18" s="6" t="s">
        <v>21</v>
      </c>
      <c r="B18" s="44">
        <v>57053.426960440403</v>
      </c>
      <c r="C18" s="44">
        <v>37850.401205222399</v>
      </c>
      <c r="D18" s="44">
        <v>27990.126676455799</v>
      </c>
      <c r="E18" s="57">
        <f t="shared" si="1"/>
        <v>40964.651614039532</v>
      </c>
      <c r="F18" s="44">
        <v>131120.36614815079</v>
      </c>
      <c r="G18" s="44">
        <v>142063.3391547823</v>
      </c>
      <c r="H18" s="44">
        <v>133353.56518647511</v>
      </c>
      <c r="I18" s="57">
        <f t="shared" si="0"/>
        <v>135512.42349646942</v>
      </c>
      <c r="J18" s="1"/>
    </row>
    <row r="19" spans="1:10" x14ac:dyDescent="0.25">
      <c r="J19" s="1"/>
    </row>
    <row r="20" spans="1:10" x14ac:dyDescent="0.25">
      <c r="A20" s="50" t="s">
        <v>68</v>
      </c>
      <c r="J20" s="1"/>
    </row>
  </sheetData>
  <hyperlinks>
    <hyperlink ref="A20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D38" sqref="D38"/>
    </sheetView>
  </sheetViews>
  <sheetFormatPr defaultColWidth="11.42578125" defaultRowHeight="15" x14ac:dyDescent="0.25"/>
  <cols>
    <col min="1" max="1" width="27.5703125" customWidth="1"/>
    <col min="4" max="4" width="28.7109375" customWidth="1"/>
  </cols>
  <sheetData>
    <row r="1" spans="1:6" x14ac:dyDescent="0.25">
      <c r="A1" s="30" t="s">
        <v>49</v>
      </c>
    </row>
    <row r="2" spans="1:6" x14ac:dyDescent="0.25">
      <c r="A2" s="30" t="s">
        <v>50</v>
      </c>
    </row>
    <row r="5" spans="1:6" x14ac:dyDescent="0.25">
      <c r="A5" s="15" t="s">
        <v>25</v>
      </c>
      <c r="B5" s="6">
        <v>24095.150666666665</v>
      </c>
      <c r="C5">
        <f>1</f>
        <v>1</v>
      </c>
      <c r="D5" s="15" t="s">
        <v>16</v>
      </c>
      <c r="E5" s="8">
        <v>65325.774394573331</v>
      </c>
      <c r="F5">
        <v>1</v>
      </c>
    </row>
    <row r="6" spans="1:6" x14ac:dyDescent="0.25">
      <c r="A6" s="15" t="s">
        <v>16</v>
      </c>
      <c r="B6" s="7">
        <v>23942.265755038334</v>
      </c>
      <c r="C6">
        <f>2</f>
        <v>2</v>
      </c>
      <c r="D6" s="15" t="s">
        <v>25</v>
      </c>
      <c r="E6" s="9">
        <v>26422.793999999998</v>
      </c>
      <c r="F6">
        <v>2</v>
      </c>
    </row>
    <row r="7" spans="1:6" x14ac:dyDescent="0.25">
      <c r="A7" s="15" t="s">
        <v>9</v>
      </c>
      <c r="B7" s="7">
        <v>4911.1195677572332</v>
      </c>
      <c r="C7">
        <f>3</f>
        <v>3</v>
      </c>
      <c r="D7" s="15" t="s">
        <v>11</v>
      </c>
      <c r="E7" s="8">
        <v>24081.266415333332</v>
      </c>
      <c r="F7">
        <v>3</v>
      </c>
    </row>
    <row r="8" spans="1:6" x14ac:dyDescent="0.25">
      <c r="A8" s="15" t="s">
        <v>11</v>
      </c>
      <c r="B8" s="7">
        <v>3869.9333333333329</v>
      </c>
      <c r="C8">
        <v>4</v>
      </c>
      <c r="D8" s="15" t="s">
        <v>12</v>
      </c>
      <c r="E8" s="8">
        <v>15235.380368592434</v>
      </c>
      <c r="F8">
        <v>4</v>
      </c>
    </row>
    <row r="9" spans="1:6" x14ac:dyDescent="0.25">
      <c r="A9" s="15" t="s">
        <v>20</v>
      </c>
      <c r="B9" s="7">
        <v>3055.3333333333335</v>
      </c>
      <c r="C9">
        <v>5</v>
      </c>
      <c r="D9" s="15" t="s">
        <v>9</v>
      </c>
      <c r="E9" s="8">
        <v>10639.310314893833</v>
      </c>
      <c r="F9">
        <v>5</v>
      </c>
    </row>
    <row r="10" spans="1:6" x14ac:dyDescent="0.25">
      <c r="A10" s="15" t="s">
        <v>12</v>
      </c>
      <c r="B10" s="7">
        <v>2370.7002199284998</v>
      </c>
      <c r="C10">
        <v>6</v>
      </c>
      <c r="D10" s="15" t="s">
        <v>17</v>
      </c>
      <c r="E10" s="8">
        <v>10214.868837006366</v>
      </c>
      <c r="F10">
        <v>6</v>
      </c>
    </row>
    <row r="11" spans="1:6" x14ac:dyDescent="0.25">
      <c r="A11" s="15" t="s">
        <v>17</v>
      </c>
      <c r="B11" s="7">
        <v>1369.9311915888331</v>
      </c>
      <c r="C11">
        <v>7</v>
      </c>
      <c r="D11" s="15" t="s">
        <v>20</v>
      </c>
      <c r="E11" s="8">
        <v>4678</v>
      </c>
      <c r="F11">
        <v>7</v>
      </c>
    </row>
    <row r="12" spans="1:6" x14ac:dyDescent="0.25">
      <c r="A12" s="16" t="s">
        <v>39</v>
      </c>
      <c r="B12" s="11">
        <v>982.94333333333327</v>
      </c>
      <c r="C12">
        <v>8</v>
      </c>
      <c r="D12" s="14" t="s">
        <v>19</v>
      </c>
      <c r="E12" s="8">
        <v>2662.5022519867002</v>
      </c>
      <c r="F12">
        <v>8</v>
      </c>
    </row>
    <row r="13" spans="1:6" x14ac:dyDescent="0.25">
      <c r="A13" s="17" t="s">
        <v>47</v>
      </c>
      <c r="B13" s="11">
        <v>768.36666666666679</v>
      </c>
      <c r="C13">
        <v>9</v>
      </c>
      <c r="D13" s="16" t="s">
        <v>39</v>
      </c>
      <c r="E13" s="9">
        <v>2469.2999999999997</v>
      </c>
      <c r="F13">
        <v>9</v>
      </c>
    </row>
    <row r="14" spans="1:6" x14ac:dyDescent="0.25">
      <c r="A14" s="14" t="s">
        <v>10</v>
      </c>
      <c r="B14" s="7">
        <v>706.2468869999999</v>
      </c>
      <c r="C14">
        <v>10</v>
      </c>
      <c r="D14" s="14" t="s">
        <v>29</v>
      </c>
      <c r="E14" s="9">
        <v>2386.8043333333335</v>
      </c>
      <c r="F14">
        <v>10</v>
      </c>
    </row>
    <row r="15" spans="1:6" x14ac:dyDescent="0.25">
      <c r="A15" s="10" t="s">
        <v>42</v>
      </c>
      <c r="B15" s="11">
        <v>520.5</v>
      </c>
      <c r="D15" s="10" t="s">
        <v>47</v>
      </c>
      <c r="E15" s="9">
        <v>1998.8470276539331</v>
      </c>
    </row>
    <row r="16" spans="1:6" x14ac:dyDescent="0.25">
      <c r="A16" s="6" t="s">
        <v>29</v>
      </c>
      <c r="B16" s="6">
        <v>509.43281566666661</v>
      </c>
      <c r="D16" s="6" t="s">
        <v>10</v>
      </c>
      <c r="E16" s="8">
        <v>1222.8396918612</v>
      </c>
    </row>
    <row r="17" spans="1:5" x14ac:dyDescent="0.25">
      <c r="A17" s="6" t="s">
        <v>13</v>
      </c>
      <c r="B17" s="7">
        <v>432.79673575199996</v>
      </c>
      <c r="D17" s="6" t="s">
        <v>27</v>
      </c>
      <c r="E17" s="9">
        <v>1193.2003333333334</v>
      </c>
    </row>
    <row r="18" spans="1:5" x14ac:dyDescent="0.25">
      <c r="A18" s="6" t="s">
        <v>26</v>
      </c>
      <c r="B18" s="6">
        <v>320.35663563506665</v>
      </c>
      <c r="D18" s="6" t="s">
        <v>26</v>
      </c>
      <c r="E18" s="9">
        <v>1044.2090322626334</v>
      </c>
    </row>
    <row r="19" spans="1:5" x14ac:dyDescent="0.25">
      <c r="A19" s="6" t="s">
        <v>27</v>
      </c>
      <c r="B19" s="6">
        <v>311.13333333333338</v>
      </c>
      <c r="D19" s="6" t="s">
        <v>24</v>
      </c>
      <c r="E19" s="9">
        <v>873.73333333333323</v>
      </c>
    </row>
    <row r="20" spans="1:5" x14ac:dyDescent="0.25">
      <c r="A20" s="6" t="s">
        <v>28</v>
      </c>
      <c r="B20" s="6">
        <v>307.5333333333333</v>
      </c>
      <c r="D20" s="6" t="s">
        <v>13</v>
      </c>
      <c r="E20" s="8">
        <v>643.68333333333339</v>
      </c>
    </row>
    <row r="21" spans="1:5" x14ac:dyDescent="0.25">
      <c r="A21" s="6" t="s">
        <v>19</v>
      </c>
      <c r="B21" s="7">
        <v>254.6779236413</v>
      </c>
      <c r="D21" s="6" t="s">
        <v>15</v>
      </c>
      <c r="E21" s="8">
        <v>472.95566666666673</v>
      </c>
    </row>
    <row r="22" spans="1:5" x14ac:dyDescent="0.25">
      <c r="A22" s="6" t="s">
        <v>24</v>
      </c>
      <c r="B22" s="6">
        <v>206.86666666666667</v>
      </c>
      <c r="D22" s="10" t="s">
        <v>42</v>
      </c>
      <c r="E22" s="9">
        <v>425.06006739453329</v>
      </c>
    </row>
    <row r="23" spans="1:5" x14ac:dyDescent="0.25">
      <c r="A23" s="10" t="s">
        <v>44</v>
      </c>
      <c r="B23" s="11">
        <v>90.136018518533334</v>
      </c>
      <c r="D23" s="6" t="s">
        <v>28</v>
      </c>
      <c r="E23" s="9">
        <v>280.16666666666669</v>
      </c>
    </row>
    <row r="24" spans="1:5" x14ac:dyDescent="0.25">
      <c r="A24" s="10" t="s">
        <v>45</v>
      </c>
      <c r="B24" s="11">
        <v>59.459953086399999</v>
      </c>
      <c r="D24" s="6" t="s">
        <v>14</v>
      </c>
      <c r="E24" s="8">
        <v>254.40888888890004</v>
      </c>
    </row>
    <row r="25" spans="1:5" x14ac:dyDescent="0.25">
      <c r="A25" s="6" t="s">
        <v>15</v>
      </c>
      <c r="B25" s="7">
        <v>57.833333333333343</v>
      </c>
      <c r="D25" s="10" t="s">
        <v>41</v>
      </c>
      <c r="E25" s="9">
        <v>155</v>
      </c>
    </row>
    <row r="26" spans="1:5" x14ac:dyDescent="0.25">
      <c r="A26" s="6" t="s">
        <v>14</v>
      </c>
      <c r="B26" s="7">
        <v>55.566666666666663</v>
      </c>
      <c r="D26" s="10" t="s">
        <v>46</v>
      </c>
      <c r="E26" s="9">
        <v>109.33075901236667</v>
      </c>
    </row>
    <row r="27" spans="1:5" x14ac:dyDescent="0.25">
      <c r="A27" s="10" t="s">
        <v>40</v>
      </c>
      <c r="B27" s="11">
        <v>52.548148148133329</v>
      </c>
      <c r="D27" s="10" t="s">
        <v>44</v>
      </c>
      <c r="E27" s="9">
        <v>106.04635382713332</v>
      </c>
    </row>
    <row r="28" spans="1:5" x14ac:dyDescent="0.25">
      <c r="A28" s="10" t="s">
        <v>46</v>
      </c>
      <c r="B28" s="11">
        <v>30.956702469166668</v>
      </c>
      <c r="D28" s="10" t="s">
        <v>45</v>
      </c>
      <c r="E28" s="9">
        <v>89.441364814799996</v>
      </c>
    </row>
    <row r="29" spans="1:5" x14ac:dyDescent="0.25">
      <c r="A29" s="10" t="s">
        <v>38</v>
      </c>
      <c r="B29" s="11">
        <v>20.557990123433335</v>
      </c>
      <c r="D29" s="6" t="s">
        <v>18</v>
      </c>
      <c r="E29" s="8">
        <v>81.433333333333337</v>
      </c>
    </row>
    <row r="30" spans="1:5" x14ac:dyDescent="0.25">
      <c r="A30" s="10" t="s">
        <v>41</v>
      </c>
      <c r="B30" s="11">
        <v>7.9633333333333338</v>
      </c>
      <c r="D30" s="10" t="s">
        <v>40</v>
      </c>
      <c r="E30" s="9">
        <v>52.338667160499995</v>
      </c>
    </row>
    <row r="31" spans="1:5" x14ac:dyDescent="0.25">
      <c r="A31" s="10" t="s">
        <v>43</v>
      </c>
      <c r="B31" s="11">
        <v>1.2089386419666666</v>
      </c>
      <c r="D31" s="10" t="s">
        <v>38</v>
      </c>
      <c r="E31" s="9">
        <v>18.4500839506</v>
      </c>
    </row>
    <row r="32" spans="1:5" x14ac:dyDescent="0.25">
      <c r="A32" s="6" t="s">
        <v>18</v>
      </c>
      <c r="B32" s="7">
        <v>-82.8</v>
      </c>
      <c r="D32" s="10" t="s">
        <v>43</v>
      </c>
      <c r="E32" s="9">
        <v>2.4680985185333335</v>
      </c>
    </row>
    <row r="34" spans="1:1" x14ac:dyDescent="0.25">
      <c r="A34" s="50" t="s">
        <v>68</v>
      </c>
    </row>
  </sheetData>
  <sortState ref="D3:E30">
    <sortCondition descending="1" ref="E3:E30"/>
  </sortState>
  <hyperlinks>
    <hyperlink ref="A3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Hito 4</vt:lpstr>
      <vt:lpstr>Población</vt:lpstr>
      <vt:lpstr>Datos para Hito</vt:lpstr>
      <vt:lpstr>Caribe</vt:lpstr>
      <vt:lpstr>América Central</vt:lpstr>
      <vt:lpstr>América del Sur</vt:lpstr>
      <vt:lpstr>Ranking por país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Josue Flores</dc:creator>
  <cp:lastModifiedBy>Test</cp:lastModifiedBy>
  <dcterms:created xsi:type="dcterms:W3CDTF">2014-11-11T13:36:01Z</dcterms:created>
  <dcterms:modified xsi:type="dcterms:W3CDTF">2015-07-20T21:18:42Z</dcterms:modified>
</cp:coreProperties>
</file>